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350" activeTab="1"/>
  </bookViews>
  <sheets>
    <sheet name="APX-A" sheetId="1" r:id="rId1"/>
    <sheet name="APX-B" sheetId="2" r:id="rId2"/>
    <sheet name="APX-C" sheetId="3" r:id="rId3"/>
    <sheet name="APX-1" sheetId="4" r:id="rId4"/>
    <sheet name="APX-2" sheetId="5" r:id="rId5"/>
    <sheet name="APX-3" sheetId="6" r:id="rId6"/>
    <sheet name="I" sheetId="7" r:id="rId7"/>
    <sheet name="II" sheetId="8" r:id="rId8"/>
    <sheet name="III-A" sheetId="9" r:id="rId9"/>
    <sheet name="III-B" sheetId="10" r:id="rId10"/>
    <sheet name="III-C" sheetId="11" r:id="rId11"/>
    <sheet name="III-D" sheetId="12" r:id="rId12"/>
    <sheet name="IV-A" sheetId="13" r:id="rId13"/>
    <sheet name="IV-B" sheetId="14" r:id="rId14"/>
    <sheet name="IV-C" sheetId="15" r:id="rId15"/>
    <sheet name="IV-D" sheetId="16" r:id="rId16"/>
    <sheet name="S-I" sheetId="17" r:id="rId17"/>
    <sheet name="S-II" sheetId="18" r:id="rId18"/>
    <sheet name="S-III(A)" sheetId="19" r:id="rId19"/>
    <sheet name="S-III(B)" sheetId="20" r:id="rId20"/>
    <sheet name="S-IV" sheetId="21" r:id="rId21"/>
    <sheet name="I&amp;M-I" sheetId="22" r:id="rId22"/>
    <sheet name="I&amp;M-II" sheetId="23" r:id="rId23"/>
    <sheet name="I&amp;M-III(A)" sheetId="24" r:id="rId24"/>
    <sheet name="I&amp;M-IV" sheetId="25" r:id="rId25"/>
    <sheet name="I&amp;M-V" sheetId="26" r:id="rId26"/>
  </sheets>
  <definedNames>
    <definedName name="_Regression_Int" localSheetId="1" hidden="1">1</definedName>
    <definedName name="_Regression_Int" localSheetId="15" hidden="1">1</definedName>
    <definedName name="AP" localSheetId="0">#REF!</definedName>
    <definedName name="AP" localSheetId="1">#REF!</definedName>
    <definedName name="AP">#REF!</definedName>
    <definedName name="_xlnm.Print_Area" localSheetId="1">'APX-B'!$A$1:$I$34</definedName>
    <definedName name="_xlnm.Print_Area" localSheetId="2">'APX-C'!$A$1:$I$35</definedName>
    <definedName name="_xlnm.Print_Area" localSheetId="6">'I'!$A$1:$R$30</definedName>
    <definedName name="_xlnm.Print_Area" localSheetId="15">'IV-D'!$A$1:$K$35</definedName>
    <definedName name="_xlnm.Print_Area" localSheetId="16">'S-I'!$A$1:$K$34</definedName>
    <definedName name="Print_Area_MI" localSheetId="1">'APX-B'!#REF!</definedName>
    <definedName name="Print_Area_MI" localSheetId="15">'IV-D'!$A$1:$I$35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<sst xmlns="http://schemas.openxmlformats.org/spreadsheetml/2006/main" count="1899" uniqueCount="749">
  <si>
    <t>(Rs./Crores)</t>
  </si>
  <si>
    <t>Code Number</t>
  </si>
  <si>
    <t>Estimated</t>
  </si>
  <si>
    <t>Annual</t>
  </si>
  <si>
    <t xml:space="preserve"> Annual Plan</t>
  </si>
  <si>
    <t>Major Head/</t>
  </si>
  <si>
    <t>Cost</t>
  </si>
  <si>
    <t>Plan</t>
  </si>
  <si>
    <t>Particulars</t>
  </si>
  <si>
    <t>Minor Head</t>
  </si>
  <si>
    <t>Proposed</t>
  </si>
  <si>
    <t>1997-98</t>
  </si>
  <si>
    <t>1998-99</t>
  </si>
  <si>
    <t>Outlay</t>
  </si>
  <si>
    <t>Actuals</t>
  </si>
  <si>
    <t>Expn.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</si>
  <si>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</si>
  <si>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</si>
  <si>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</si>
  <si>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</si>
  <si>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</si>
  <si>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</si>
  <si>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</si>
  <si>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</si>
  <si>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</si>
  <si>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 xml:space="preserve"> 1.</t>
  </si>
  <si>
    <t xml:space="preserve"> 2.</t>
  </si>
  <si>
    <t>Critical Ongoing Schemes</t>
  </si>
  <si>
    <t xml:space="preserve"> 3.</t>
  </si>
  <si>
    <t xml:space="preserve"> 4.</t>
  </si>
  <si>
    <t>New Schemes</t>
  </si>
  <si>
    <t xml:space="preserve"> 5.</t>
  </si>
  <si>
    <t>Department Total</t>
  </si>
  <si>
    <t>DEPARTMENT OF HEAVY INDUSTRY,</t>
  </si>
  <si>
    <t>Schemes aimed at maximising benefits</t>
  </si>
  <si>
    <t>Annual Plan</t>
  </si>
  <si>
    <t>DEPARTMENT SUMMARY</t>
  </si>
  <si>
    <t>Nature  and</t>
  </si>
  <si>
    <t>Remarks</t>
  </si>
  <si>
    <t>Year</t>
  </si>
  <si>
    <t>Actual</t>
  </si>
  <si>
    <t>N I L</t>
  </si>
  <si>
    <t>TOTAL</t>
  </si>
  <si>
    <t>Commen-</t>
  </si>
  <si>
    <t>cement</t>
  </si>
  <si>
    <t>(10)</t>
  </si>
  <si>
    <t>(11)</t>
  </si>
  <si>
    <t>(12)</t>
  </si>
  <si>
    <t>ANDREW YULE &amp; COMPANY LIMITED</t>
  </si>
  <si>
    <t>DEPARTMENT OF HEAVY INDUSTRY</t>
  </si>
  <si>
    <t>Sl.</t>
  </si>
  <si>
    <t>Name of the</t>
  </si>
  <si>
    <t>Total</t>
  </si>
  <si>
    <t>No.</t>
  </si>
  <si>
    <t>Aid</t>
  </si>
  <si>
    <t>(Rs.in Crores)</t>
  </si>
  <si>
    <t>c)</t>
  </si>
  <si>
    <t>(13)</t>
  </si>
  <si>
    <t>(14)</t>
  </si>
  <si>
    <t>(15)</t>
  </si>
  <si>
    <t>(16)</t>
  </si>
  <si>
    <t>(17)</t>
  </si>
  <si>
    <t>a)</t>
  </si>
  <si>
    <t>b)</t>
  </si>
  <si>
    <t>Rate</t>
  </si>
  <si>
    <t>Achieved</t>
  </si>
  <si>
    <t>per annum</t>
  </si>
  <si>
    <t>R.E</t>
  </si>
  <si>
    <t>B.E</t>
  </si>
  <si>
    <t>Production</t>
  </si>
  <si>
    <t>[Rs. Crores]</t>
  </si>
  <si>
    <t>Value added per Employee</t>
  </si>
  <si>
    <t>[Rs. Lakhs]</t>
  </si>
  <si>
    <t>Value added per rupee of</t>
  </si>
  <si>
    <t>Wage paid  [Rupees]</t>
  </si>
  <si>
    <t>Statement-I</t>
  </si>
  <si>
    <t>1.</t>
  </si>
  <si>
    <t>3.</t>
  </si>
  <si>
    <t>4.</t>
  </si>
  <si>
    <t>2.</t>
  </si>
  <si>
    <t>Statement-II</t>
  </si>
  <si>
    <t xml:space="preserve">-- </t>
  </si>
  <si>
    <t>Extra Budgetary Resources</t>
  </si>
  <si>
    <t>I T E M</t>
  </si>
  <si>
    <t>External assistance</t>
  </si>
  <si>
    <t>routed through budget</t>
  </si>
  <si>
    <t>approval</t>
  </si>
  <si>
    <t>mated</t>
  </si>
  <si>
    <t>Esti-</t>
  </si>
  <si>
    <t>Statement-IV</t>
  </si>
  <si>
    <t>STATEMENT SHOWING PERFORMANCE OF PSUS</t>
  </si>
  <si>
    <t>I.R</t>
  </si>
  <si>
    <t>E.B.R</t>
  </si>
  <si>
    <t>B.S</t>
  </si>
  <si>
    <t>Appendix - I&amp;M-I</t>
  </si>
  <si>
    <t>*</t>
  </si>
  <si>
    <t xml:space="preserve"> Sl.</t>
  </si>
  <si>
    <t xml:space="preserve"> No.</t>
  </si>
  <si>
    <t>Revised</t>
  </si>
  <si>
    <t xml:space="preserve">   Ministry/Department</t>
  </si>
  <si>
    <t>Original</t>
  </si>
  <si>
    <t>Projected</t>
  </si>
  <si>
    <t>INTERNAL  RESOURCES, EBR</t>
  </si>
  <si>
    <t>AND BUDGETARY SUPPORT(BS)</t>
  </si>
  <si>
    <t>Sub-Total (a+b) :</t>
  </si>
  <si>
    <t>iii)</t>
  </si>
  <si>
    <t>i)</t>
  </si>
  <si>
    <t>d)</t>
  </si>
  <si>
    <t>e)</t>
  </si>
  <si>
    <t>f)</t>
  </si>
  <si>
    <t>ii)</t>
  </si>
  <si>
    <t>Foreign Credit/equity</t>
  </si>
  <si>
    <t>Others (ICD/Unsecured loan)</t>
  </si>
  <si>
    <t>iv)</t>
  </si>
  <si>
    <t>A.</t>
  </si>
  <si>
    <t>B.</t>
  </si>
  <si>
    <t>Repayments of Loan</t>
  </si>
  <si>
    <r>
      <t>Less</t>
    </r>
    <r>
      <rPr>
        <sz val="10"/>
        <rFont val="Arial Narrow"/>
        <family val="2"/>
      </rPr>
      <t xml:space="preserve"> :</t>
    </r>
  </si>
  <si>
    <t>Name of the Undertaking</t>
  </si>
  <si>
    <t>PROFIT &amp; LOSS STATEMENT OF PUBLIC UNDERTAKINGS</t>
  </si>
  <si>
    <t>Profit after Tax/Loss</t>
  </si>
  <si>
    <t>C.</t>
  </si>
  <si>
    <t>Antcptd.</t>
  </si>
  <si>
    <t>Approved</t>
  </si>
  <si>
    <t>MINISTRY OF HEAVY INDUSTRIES &amp; PUBLIC ENTERPRISES</t>
  </si>
  <si>
    <t>MINISTRY OF HEAVY INDUSTRIES &amp; PUBLLIC ENTERPRISES</t>
  </si>
  <si>
    <t xml:space="preserve"> R.E.</t>
  </si>
  <si>
    <t xml:space="preserve">  B.E.</t>
  </si>
  <si>
    <t>(*)  Profit/Loss means Profit Before Tax (PBT)</t>
  </si>
  <si>
    <t xml:space="preserve">--  </t>
  </si>
  <si>
    <t>Capital</t>
  </si>
  <si>
    <t>Expenditure</t>
  </si>
  <si>
    <t>Annexure - IV "D"</t>
  </si>
  <si>
    <t>[Vide Annexure - IV(A)]</t>
  </si>
  <si>
    <t>[Vide Annexure - IV(B)]</t>
  </si>
  <si>
    <t>[Vide Annexure - IV(C)]</t>
  </si>
  <si>
    <t>Capacity</t>
  </si>
  <si>
    <t xml:space="preserve"> </t>
  </si>
  <si>
    <t>P a r t i c u l a r s</t>
  </si>
  <si>
    <t>Outlays</t>
  </si>
  <si>
    <t>Budgetary</t>
  </si>
  <si>
    <t>Support</t>
  </si>
  <si>
    <t>1997-98 (Actual Expenditure)</t>
  </si>
  <si>
    <t>1998-99 (Actual Expenditure)</t>
  </si>
  <si>
    <t>B.S.</t>
  </si>
  <si>
    <t>I.R.</t>
  </si>
  <si>
    <t xml:space="preserve">TOTAL </t>
  </si>
  <si>
    <t>OUTLAY</t>
  </si>
  <si>
    <t>Others</t>
  </si>
  <si>
    <t>Estimates of Internal Resources</t>
  </si>
  <si>
    <t>Gross</t>
  </si>
  <si>
    <t>Provision</t>
  </si>
  <si>
    <t>Accretion</t>
  </si>
  <si>
    <t>Non-Plan</t>
  </si>
  <si>
    <t>Net Internal</t>
  </si>
  <si>
    <t>Bonds/</t>
  </si>
  <si>
    <t>Internal</t>
  </si>
  <si>
    <t>for</t>
  </si>
  <si>
    <t>to working</t>
  </si>
  <si>
    <t>covered by</t>
  </si>
  <si>
    <t>Resources</t>
  </si>
  <si>
    <t>repayment</t>
  </si>
  <si>
    <t>capital</t>
  </si>
  <si>
    <t>External</t>
  </si>
  <si>
    <t>of Loan</t>
  </si>
  <si>
    <t>Gross Yield</t>
  </si>
  <si>
    <t>Net Yield</t>
  </si>
  <si>
    <t>--</t>
  </si>
  <si>
    <t>(Rs. in Crores)</t>
  </si>
  <si>
    <t>Central</t>
  </si>
  <si>
    <t>Centrally</t>
  </si>
  <si>
    <t>Schemes</t>
  </si>
  <si>
    <t>Sponsored</t>
  </si>
  <si>
    <t>1997-98 (Outlay as Budgetted)</t>
  </si>
  <si>
    <t>1998-99 (Outlay as Budgetted)</t>
  </si>
  <si>
    <t>5.</t>
  </si>
  <si>
    <t>Inter-</t>
  </si>
  <si>
    <t>Corporate</t>
  </si>
  <si>
    <t>Transfer</t>
  </si>
  <si>
    <t>Code</t>
  </si>
  <si>
    <t>Number</t>
  </si>
  <si>
    <t>Annexure - III "D"</t>
  </si>
  <si>
    <t>Estimated Cost</t>
  </si>
  <si>
    <t>location of</t>
  </si>
  <si>
    <t>the  Scheme</t>
  </si>
  <si>
    <t>(Specifically</t>
  </si>
  <si>
    <t>Environmental</t>
  </si>
  <si>
    <t>measures/costs)</t>
  </si>
  <si>
    <t>Code No.</t>
  </si>
  <si>
    <t>Major/Minor</t>
  </si>
  <si>
    <t xml:space="preserve">location of </t>
  </si>
  <si>
    <t>Utilisation</t>
  </si>
  <si>
    <t>Head</t>
  </si>
  <si>
    <t xml:space="preserve">the Scheme </t>
  </si>
  <si>
    <t>Schemes aimed at maximising benefits from</t>
  </si>
  <si>
    <t>Tea Division</t>
  </si>
  <si>
    <t>Agriculture,</t>
  </si>
  <si>
    <t>Total :</t>
  </si>
  <si>
    <t>Annexure-III "B"</t>
  </si>
  <si>
    <t>(18)</t>
  </si>
  <si>
    <t>(19)</t>
  </si>
  <si>
    <t>Approv.</t>
  </si>
  <si>
    <t>Anticipated Benefits (In Units)</t>
  </si>
  <si>
    <t>Nature and</t>
  </si>
  <si>
    <t>Annexure-IV "A"</t>
  </si>
  <si>
    <t>of Division</t>
  </si>
  <si>
    <t>(Outlay/Expenditure in Rs.Crores and Physical</t>
  </si>
  <si>
    <t>Target/Benefits in relevant Units of Measurement)</t>
  </si>
  <si>
    <t>Source</t>
  </si>
  <si>
    <t>Annexure-III "C"</t>
  </si>
  <si>
    <t>Measures/Costs)</t>
  </si>
  <si>
    <t>Annexure - I</t>
  </si>
  <si>
    <t>Outlay Anticipated/Proposed</t>
  </si>
  <si>
    <t>ECB/</t>
  </si>
  <si>
    <t>SC</t>
  </si>
  <si>
    <t xml:space="preserve">  Annexure - II</t>
  </si>
  <si>
    <t xml:space="preserve">(1)  </t>
  </si>
  <si>
    <t xml:space="preserve">(2)  </t>
  </si>
  <si>
    <t xml:space="preserve">(3)  </t>
  </si>
  <si>
    <t>(1+2+3)</t>
  </si>
  <si>
    <t xml:space="preserve">Support  </t>
  </si>
  <si>
    <t>Engineering Division</t>
  </si>
  <si>
    <t>Mfg. of Engg. Products</t>
  </si>
  <si>
    <t>Electrical Division</t>
  </si>
  <si>
    <t>Electrical &amp; Allied Products</t>
  </si>
  <si>
    <t>Annexure-IV "C"</t>
  </si>
  <si>
    <t>Actual Expenditure</t>
  </si>
  <si>
    <t>BE</t>
  </si>
  <si>
    <t>RE</t>
  </si>
  <si>
    <r>
      <t>Gross Internal Resources</t>
    </r>
    <r>
      <rPr>
        <b/>
        <sz val="10"/>
        <rFont val="Arial Narrow"/>
        <family val="2"/>
      </rPr>
      <t xml:space="preserve"> :</t>
    </r>
  </si>
  <si>
    <t>g)</t>
  </si>
  <si>
    <t>II.</t>
  </si>
  <si>
    <t>I.</t>
  </si>
  <si>
    <t>III.</t>
  </si>
  <si>
    <t>IV.</t>
  </si>
  <si>
    <t>V.</t>
  </si>
  <si>
    <t>VI.</t>
  </si>
  <si>
    <t>D.</t>
  </si>
  <si>
    <t>10th Plan</t>
  </si>
  <si>
    <t>2002-03</t>
  </si>
  <si>
    <t>Anticptd.</t>
  </si>
  <si>
    <t>(2002-07)</t>
  </si>
  <si>
    <t>2003-04</t>
  </si>
  <si>
    <t>2004-05</t>
  </si>
  <si>
    <t>2005-06</t>
  </si>
  <si>
    <t>2006-07</t>
  </si>
  <si>
    <t>A/Plan</t>
  </si>
  <si>
    <t>2002-07</t>
  </si>
  <si>
    <t>Projections</t>
  </si>
  <si>
    <t>B.E.</t>
  </si>
  <si>
    <r>
      <t xml:space="preserve">a) </t>
    </r>
    <r>
      <rPr>
        <u val="single"/>
        <sz val="12"/>
        <rFont val="Arial Narrow"/>
        <family val="2"/>
      </rPr>
      <t>PRODUCTION</t>
    </r>
  </si>
  <si>
    <t>PROPOSED PROJECTIONS OF PRODUCTION</t>
  </si>
  <si>
    <r>
      <t xml:space="preserve">b) </t>
    </r>
    <r>
      <rPr>
        <u val="single"/>
        <sz val="12"/>
        <rFont val="Arial Narrow"/>
        <family val="2"/>
      </rPr>
      <t>PROFIT (+)/LOSS(-)</t>
    </r>
    <r>
      <rPr>
        <sz val="12"/>
        <rFont val="Arial Narrow"/>
        <family val="2"/>
      </rPr>
      <t xml:space="preserve"> *</t>
    </r>
  </si>
  <si>
    <t>Rupee components as well as external aid component, i.e., total outlay/expenditure of externally aided schemes (for which aid is routed through Central Budget)</t>
  </si>
  <si>
    <t>should be shown in Annexure - IV(A) to IV(D)</t>
  </si>
  <si>
    <t>The outlay, expenditure and cost of each scheme in Annexure - IV(A) to IV(D) should be specified in three rows as shown in Col. 1 viz. (a) amount through external aid</t>
  </si>
  <si>
    <t>(b) rupee, i.e., domestic resources counterpart and (c) total i.e. (a+b)</t>
  </si>
  <si>
    <t>Date of which exchange rate pertains may be given for the respective columns</t>
  </si>
  <si>
    <t>Expen-</t>
  </si>
  <si>
    <t>diture</t>
  </si>
  <si>
    <t>Anticipated Benefits (in Units)</t>
  </si>
  <si>
    <t>(20)</t>
  </si>
  <si>
    <t>of AID</t>
  </si>
  <si>
    <t>Annual Paln</t>
  </si>
  <si>
    <t>(Outlay/Expenditure in Rs. Crores and Physical Target/benefits in Relevant Units of Measurement)</t>
  </si>
  <si>
    <t xml:space="preserve">i) </t>
  </si>
  <si>
    <t>TO BE FINANCED WHOLLY BY DOMESTIC RESOURCES</t>
  </si>
  <si>
    <t>(Outlay/Expenditure in Rs. Crores and Physical Targets/Benefits in Relevant Units of measurement)</t>
  </si>
  <si>
    <t xml:space="preserve">Total  </t>
  </si>
  <si>
    <t>(Retained</t>
  </si>
  <si>
    <t>Summary Statement</t>
  </si>
  <si>
    <t>DBS</t>
  </si>
  <si>
    <t>Projects</t>
  </si>
  <si>
    <t>GBS</t>
  </si>
  <si>
    <t>IEBR</t>
  </si>
  <si>
    <t>10.</t>
  </si>
  <si>
    <t>Annexure-III "A"</t>
  </si>
  <si>
    <t xml:space="preserve">  (Rs.in Crores)</t>
  </si>
  <si>
    <t>A.1</t>
  </si>
  <si>
    <t>Total (A.1)</t>
  </si>
  <si>
    <t>A.2</t>
  </si>
  <si>
    <t>Total (A.2)</t>
  </si>
  <si>
    <t>Anticipated Benefit (in Units)</t>
  </si>
  <si>
    <t>Tenth</t>
  </si>
  <si>
    <t>(in Units)</t>
  </si>
  <si>
    <t>Tenth Plan</t>
  </si>
  <si>
    <t>Department of Heavy Industry</t>
  </si>
  <si>
    <t xml:space="preserve"> Andrew Yule &amp; Company Limited</t>
  </si>
  <si>
    <t>Schemes of Ministry of Heavy Industries &amp; Public Enterprises</t>
  </si>
  <si>
    <t>Name of the Schemes</t>
  </si>
  <si>
    <t>a) External &amp; Component in Foreign Currency</t>
  </si>
  <si>
    <t>b) Domestic Resources Counterpart</t>
  </si>
  <si>
    <t>Total A.1</t>
  </si>
  <si>
    <t>Total A.2</t>
  </si>
  <si>
    <t>Total for the</t>
  </si>
  <si>
    <t xml:space="preserve">    I t e m s</t>
  </si>
  <si>
    <t>Items</t>
  </si>
  <si>
    <t>(B.E.)</t>
  </si>
  <si>
    <t>Value Added</t>
  </si>
  <si>
    <t>Employee</t>
  </si>
  <si>
    <t>Salary &amp; Wages</t>
  </si>
  <si>
    <t>PBT</t>
  </si>
  <si>
    <t>VA/ Employee</t>
  </si>
  <si>
    <t>VA/ Sal. &amp; Wages</t>
  </si>
  <si>
    <t>West Bengal</t>
  </si>
  <si>
    <t>Please refer note below</t>
  </si>
  <si>
    <t>(Rs./Lakhs)</t>
  </si>
  <si>
    <t>Ministry/Department</t>
  </si>
  <si>
    <t>(Name of the PSU)</t>
  </si>
  <si>
    <t>Deptt.of Heavy Industry</t>
  </si>
  <si>
    <t>Ministry of Heavy Indus-</t>
  </si>
  <si>
    <t>tries &amp; Public Enterprises</t>
  </si>
  <si>
    <t>Profit(+)/Loss(-)  {PBT}</t>
  </si>
  <si>
    <t>Achieve-</t>
  </si>
  <si>
    <t>PRODUCTION &amp; PROFIT/LOSS DATA</t>
  </si>
  <si>
    <t>Profit after Tax</t>
  </si>
  <si>
    <t>Component</t>
  </si>
  <si>
    <t>Amount raised by</t>
  </si>
  <si>
    <t>way of ARM (Change</t>
  </si>
  <si>
    <t xml:space="preserve"> in user price etc.)</t>
  </si>
  <si>
    <t>(Col. 8+9+10)</t>
  </si>
  <si>
    <t>Debentures</t>
  </si>
  <si>
    <t>6.</t>
  </si>
  <si>
    <t>7.</t>
  </si>
  <si>
    <t>8.</t>
  </si>
  <si>
    <t>9.</t>
  </si>
  <si>
    <t>Minor</t>
  </si>
  <si>
    <t>Major/</t>
  </si>
  <si>
    <t>and beyond</t>
  </si>
  <si>
    <t>Plan)</t>
  </si>
  <si>
    <t>ments</t>
  </si>
  <si>
    <t>Andrew Yule &amp; Co. Ltd.</t>
  </si>
  <si>
    <r>
      <t xml:space="preserve">NAME OF THE PSU : </t>
    </r>
    <r>
      <rPr>
        <b/>
        <sz val="12"/>
        <rFont val="Arial Narrow"/>
        <family val="2"/>
      </rPr>
      <t>ANDREW YULE &amp; COMPANY LIMITED</t>
    </r>
  </si>
  <si>
    <r>
      <t xml:space="preserve">NAME OF PSU : </t>
    </r>
    <r>
      <rPr>
        <b/>
        <sz val="12"/>
        <rFont val="Arial Narrow"/>
        <family val="2"/>
      </rPr>
      <t>ANDREW YULE &amp; COMPANY LIMITED</t>
    </r>
  </si>
  <si>
    <t>Total IEBR (II + III)</t>
  </si>
  <si>
    <t>Extra Budgetary Resources for Plan Sch.</t>
  </si>
  <si>
    <t xml:space="preserve">  (Rs. in Crores)</t>
  </si>
  <si>
    <t>Apprvd.</t>
  </si>
  <si>
    <t>the Scheme</t>
  </si>
  <si>
    <t>Antcptd. Benefits (in Rs./Crores)</t>
  </si>
  <si>
    <t>(Environmental</t>
  </si>
  <si>
    <t>E x i s t i n g</t>
  </si>
  <si>
    <t>T a r g e t t e d</t>
  </si>
  <si>
    <t>PROJECTS/PROGRAMMES TO BE FINANCED WHOLLY BY DOMESTIC RESOURCES</t>
  </si>
  <si>
    <t>EXTERNALLY AIDED SCHEMES/PROGRAMMES/PROJECTS</t>
  </si>
  <si>
    <t>Location of</t>
  </si>
  <si>
    <t>Deptt. of</t>
  </si>
  <si>
    <t xml:space="preserve">Economic </t>
  </si>
  <si>
    <t>Affairs</t>
  </si>
  <si>
    <t>letter no.</t>
  </si>
  <si>
    <t xml:space="preserve">a) External aid Component </t>
  </si>
  <si>
    <t xml:space="preserve">    - In foreign currency</t>
  </si>
  <si>
    <t xml:space="preserve">    - In Rupees Crores</t>
  </si>
  <si>
    <t>c) Scheme Total (a+b) (Rs. Crores)</t>
  </si>
  <si>
    <t>Annexure - IV "B"</t>
  </si>
  <si>
    <t>Economic</t>
  </si>
  <si>
    <t>and beyond)  [Vide Annexure - IV(A)]</t>
  </si>
  <si>
    <t>Appendix - I&amp;M-II</t>
  </si>
  <si>
    <t>Sub-Total (a+b+c)</t>
  </si>
  <si>
    <t>Sub-Total (d+e+f) :</t>
  </si>
  <si>
    <r>
      <t xml:space="preserve">NAME OF THE PSU : </t>
    </r>
    <r>
      <rPr>
        <b/>
        <sz val="13"/>
        <rFont val="Arial Narrow"/>
        <family val="2"/>
      </rPr>
      <t>ANDREW YULE &amp; COMPANY LIMITED</t>
    </r>
  </si>
  <si>
    <t>Tea Division which is shown below:-</t>
  </si>
  <si>
    <t>Division</t>
  </si>
  <si>
    <t>Product</t>
  </si>
  <si>
    <t>Unit</t>
  </si>
  <si>
    <t>Lac Kgs</t>
  </si>
  <si>
    <t>CTC &amp; Orthodox Tea</t>
  </si>
  <si>
    <t>[Vide Annexure - IIIA]</t>
  </si>
  <si>
    <t>[Vide Annexure - IIIB]</t>
  </si>
  <si>
    <t>[Vide Annexure - III C]</t>
  </si>
  <si>
    <r>
      <t xml:space="preserve">Antcptd. Benefits(Rs./Crores) </t>
    </r>
    <r>
      <rPr>
        <b/>
        <sz val="10"/>
        <rFont val="Arial Narrow"/>
        <family val="2"/>
      </rPr>
      <t>**</t>
    </r>
  </si>
  <si>
    <t>Proj.</t>
  </si>
  <si>
    <t>Bonds</t>
  </si>
  <si>
    <t>Approval</t>
  </si>
  <si>
    <t>of</t>
  </si>
  <si>
    <t>Works/</t>
  </si>
  <si>
    <t>a) Adjusted Internal Resources (c-g)</t>
  </si>
  <si>
    <t>c) Net Internal Resources (a+b)</t>
  </si>
  <si>
    <t>VII.</t>
  </si>
  <si>
    <t>Carry Forward Closing Surplus</t>
  </si>
  <si>
    <t>2002-2003 (Actual)</t>
  </si>
  <si>
    <t>Ext. Aided</t>
  </si>
  <si>
    <t>Anticiptd.</t>
  </si>
  <si>
    <t>Schemes   completed  during</t>
  </si>
  <si>
    <t>a) External aid Component in Foreign Currency</t>
  </si>
  <si>
    <t>measures/Costs)</t>
  </si>
  <si>
    <t xml:space="preserve">Scheme </t>
  </si>
  <si>
    <t>of Aid</t>
  </si>
  <si>
    <t>10th Plan 2002-07 (Approved)</t>
  </si>
  <si>
    <t>Period</t>
  </si>
  <si>
    <t>10th Five Year Plan (Approved)</t>
  </si>
  <si>
    <t>Units</t>
  </si>
  <si>
    <t>Achievement Actual</t>
  </si>
  <si>
    <t>T a r g e t s</t>
  </si>
  <si>
    <t>PRODUCTION TARGET FOR EXISTING AND NEW UNITS</t>
  </si>
  <si>
    <t>Undertaking</t>
  </si>
  <si>
    <t>Industry</t>
  </si>
  <si>
    <t>Installed</t>
  </si>
  <si>
    <t>Target of</t>
  </si>
  <si>
    <t>for the year</t>
  </si>
  <si>
    <t>Appendix - I&amp;M-III(A)</t>
  </si>
  <si>
    <t>Accretion to Working Capital etc.</t>
  </si>
  <si>
    <t>Appendix - I&amp;M-IV</t>
  </si>
  <si>
    <t>Appendix - B</t>
  </si>
  <si>
    <t xml:space="preserve"> A.</t>
  </si>
  <si>
    <t>SPILL OVER/ON GOING PROJECT :</t>
  </si>
  <si>
    <t xml:space="preserve">--   </t>
  </si>
  <si>
    <t>TOTAL SPILL OVER PROJECT (A) :</t>
  </si>
  <si>
    <t>SCHEMES  AIMED  AT  MAXIMISING</t>
  </si>
  <si>
    <t>BENEFIT FROM EXISTING CAPACITY :</t>
  </si>
  <si>
    <t>ELECTRICAL DIVISION</t>
  </si>
  <si>
    <t>ENGINEERING DIVISION :</t>
  </si>
  <si>
    <t>TOTAL (B) :</t>
  </si>
  <si>
    <t>TOTAL AYCL (A+B+C) :</t>
  </si>
  <si>
    <t>PRODUCTS / SERVICES</t>
  </si>
  <si>
    <t>Sl</t>
  </si>
  <si>
    <t>UNIT / DIVISION</t>
  </si>
  <si>
    <t>LOCATION</t>
  </si>
  <si>
    <t>P R O D U C T S</t>
  </si>
  <si>
    <t>TEA  DIVISION</t>
  </si>
  <si>
    <t xml:space="preserve">ASSAM  &amp; </t>
  </si>
  <si>
    <t>CTC AND ORTHODOX TEA</t>
  </si>
  <si>
    <t>W. BENGAL</t>
  </si>
  <si>
    <t>SWITCHGEAR UNIT</t>
  </si>
  <si>
    <t>KOLKATA</t>
  </si>
  <si>
    <t>HT &amp; LT SWITCHGEARS FOR POWER UTILITIES, MINING &amp; INDUSTRY</t>
  </si>
  <si>
    <t>TRANSFORMER  &amp; SWITCHGEAR UNIT</t>
  </si>
  <si>
    <t>CHENNAI</t>
  </si>
  <si>
    <t>POWER &amp; DISTRIBUTION TRANSFORMERS</t>
  </si>
  <si>
    <t>ELECTRICAL SYSTEMS GROUP</t>
  </si>
  <si>
    <t>TURNKEY EXECUTION OF ELECTRICAL POWER SYSTEMS &amp; SUB-STATIONS.</t>
  </si>
  <si>
    <t>TOGAMI UNIT</t>
  </si>
  <si>
    <t>LT CONTACTORS, RELAYS, STARTERS, SPECIALISED HT PRODUCTS SECTIONA-LISERS, CAPACITOR SWITCHES, AUTO RECLOSERS, ETC.</t>
  </si>
  <si>
    <t>PLANT COMMUNICATION SYSTEMS, FIRE ALARM AND DETECTION SYSTEMS.</t>
  </si>
  <si>
    <t>BRENTFORD UNIT</t>
  </si>
  <si>
    <t>AUTOMATIC VOLTAGE REGULATORS &amp; SPECIAL PURPOSE TRANSFORMERS.</t>
  </si>
  <si>
    <t xml:space="preserve">ENGINEERING DIVISION </t>
  </si>
  <si>
    <t>KALYANI</t>
  </si>
  <si>
    <t>INDUSTRIAL FANS</t>
  </si>
  <si>
    <t>AIR POLLUTION CONTROL PRODUCTS</t>
  </si>
  <si>
    <t>EFFLUENT &amp; WATER TREATMENT PLANTS</t>
  </si>
  <si>
    <t>TURKNEY ENGG. CONTRACTS</t>
  </si>
  <si>
    <t>TEA PROCESSING MACHINERY</t>
  </si>
  <si>
    <r>
      <t>ELECTRICAL  DIVISION</t>
    </r>
    <r>
      <rPr>
        <sz val="13"/>
        <rFont val="Arial Narrow"/>
        <family val="2"/>
      </rPr>
      <t xml:space="preserve"> :</t>
    </r>
  </si>
  <si>
    <t>Appendix - C</t>
  </si>
  <si>
    <t>1</t>
  </si>
  <si>
    <t>3</t>
  </si>
  <si>
    <t>4</t>
  </si>
  <si>
    <t>5</t>
  </si>
  <si>
    <t>6</t>
  </si>
  <si>
    <t>7</t>
  </si>
  <si>
    <t>1. a)</t>
  </si>
  <si>
    <t>Retained Surplus</t>
  </si>
  <si>
    <t>Sub-Total (1) :</t>
  </si>
  <si>
    <t>2. a)</t>
  </si>
  <si>
    <t>Loan Repayments</t>
  </si>
  <si>
    <t>Increase in W/Capital Margin Money</t>
  </si>
  <si>
    <t>Sub-Total (2) :</t>
  </si>
  <si>
    <t>Adjusted Internal Resources (1-2)</t>
  </si>
  <si>
    <t>Total IEBR (5+6)</t>
  </si>
  <si>
    <t>Engineering &amp;</t>
  </si>
  <si>
    <t>Electrical Goods</t>
  </si>
  <si>
    <t>CTC &amp; Orthodox</t>
  </si>
  <si>
    <t>Tea</t>
  </si>
  <si>
    <t>Rs.Crores</t>
  </si>
  <si>
    <t>Lac Kgs.</t>
  </si>
  <si>
    <t>Achievement Ancptd.</t>
  </si>
  <si>
    <t xml:space="preserve">Product of Engineering &amp; Electrical Division are widely varied in respect of nature of use, specification &amp; "tailor-made" in type, hence (a) Capacity figures are irrelevant, </t>
  </si>
  <si>
    <t>(b) Production figures (target &amp; actuals) have been expressed in financial terms</t>
  </si>
  <si>
    <t xml:space="preserve">N.A.  </t>
  </si>
  <si>
    <t>The majority of the products are of jobbing nature, being tailor made as per customers' requirements, with wide diversity in specifications except</t>
  </si>
  <si>
    <t>i) Depreciation &amp; DRE</t>
  </si>
  <si>
    <t>ii) Conversion of loan into equity</t>
  </si>
  <si>
    <t>i) Depreciation &amp; W/Off</t>
  </si>
  <si>
    <t>[ 12 ]</t>
  </si>
  <si>
    <t>[ 13 ]</t>
  </si>
  <si>
    <t>[ 15 ]</t>
  </si>
  <si>
    <t>[ 16 ]</t>
  </si>
  <si>
    <t>[ 19 ]</t>
  </si>
  <si>
    <t>[ 20 ]</t>
  </si>
  <si>
    <t>[ 21 ]</t>
  </si>
  <si>
    <t>[ 22 ]</t>
  </si>
  <si>
    <t>[ 23 ]</t>
  </si>
  <si>
    <t>[ 24 ]</t>
  </si>
  <si>
    <t>[ 25 ]</t>
  </si>
  <si>
    <t>Appendix - A</t>
  </si>
  <si>
    <t>Profit+Depre.)</t>
  </si>
  <si>
    <t>available for Plan</t>
  </si>
  <si>
    <t>outlay (Col.5) -</t>
  </si>
  <si>
    <t>Budgetary Support for</t>
  </si>
  <si>
    <t>Budgetary Support (Plan)</t>
  </si>
  <si>
    <t xml:space="preserve"> - Financial Restructuring</t>
  </si>
  <si>
    <t xml:space="preserve"> - Financed out of NE &amp; Sikkim Scheme</t>
  </si>
  <si>
    <t xml:space="preserve"> - A/Plan : Plan Fund</t>
  </si>
  <si>
    <t>Sub-Total (VI)</t>
  </si>
  <si>
    <t>STATEMENT OF INTERNAL &amp; EXTRA-BUDGETARY RESOURCES (EBR) AND NON-PLAN SUPPORT</t>
  </si>
  <si>
    <t>Appendix - 1</t>
  </si>
  <si>
    <t>2003-2004 (Actual)</t>
  </si>
  <si>
    <t>Plan Outlay for the year</t>
  </si>
  <si>
    <t>2</t>
  </si>
  <si>
    <t>Opening Carryforward Surplus</t>
  </si>
  <si>
    <t>Net Internal Resources (3+4)</t>
  </si>
  <si>
    <t>Sub Total (9)</t>
  </si>
  <si>
    <t>Closing Carryforward Surplus (7-8+9)</t>
  </si>
  <si>
    <t>Sub-Total (6)</t>
  </si>
  <si>
    <t xml:space="preserve"> - Outlay under N/East &amp; Sikkim Scheme</t>
  </si>
  <si>
    <t>Sub-Total (8)</t>
  </si>
  <si>
    <t>Plan Outlays</t>
  </si>
  <si>
    <t xml:space="preserve"> - Outlay under Plan Fund</t>
  </si>
  <si>
    <t>(Plan Fund)</t>
  </si>
  <si>
    <t>Under Plan Scheme</t>
  </si>
  <si>
    <t>Under N/E &amp; Sikkim Scheme</t>
  </si>
  <si>
    <t xml:space="preserve">Sub-Total (1) : </t>
  </si>
  <si>
    <t xml:space="preserve">* </t>
  </si>
  <si>
    <t>Including North-East &amp; Sikkim Scheme</t>
  </si>
  <si>
    <t>b) Carry Forward Surplus</t>
  </si>
  <si>
    <t>2004-2005 (Actual)</t>
  </si>
  <si>
    <t>(2006-07)</t>
  </si>
  <si>
    <t>2004-05 (Actual)</t>
  </si>
  <si>
    <t>Schemes completed during 2004-05/ likely to be</t>
  </si>
  <si>
    <t>completed during 2005-06 (Spill over liability, if</t>
  </si>
  <si>
    <t>any for 2006-07 and beyond) [Vide Annx-IIIA]</t>
  </si>
  <si>
    <t>the existing capacity as on 31.03.06</t>
  </si>
  <si>
    <t>Growth</t>
  </si>
  <si>
    <t>EBR</t>
  </si>
  <si>
    <t>&amp;</t>
  </si>
  <si>
    <t>Beyond</t>
  </si>
  <si>
    <t>2 0 0 6 - 0 7</t>
  </si>
  <si>
    <t>Appendix - 3</t>
  </si>
  <si>
    <t>Appendix - 2</t>
  </si>
  <si>
    <t>Name of Scheme/</t>
  </si>
  <si>
    <t>Programme</t>
  </si>
  <si>
    <t>Objective/</t>
  </si>
  <si>
    <t>Outcome</t>
  </si>
  <si>
    <t>(Rs.Crores)</t>
  </si>
  <si>
    <t>Quantifiable</t>
  </si>
  <si>
    <t>Deliverables</t>
  </si>
  <si>
    <t>Process/</t>
  </si>
  <si>
    <t>Timeliness</t>
  </si>
  <si>
    <t>Achievements</t>
  </si>
  <si>
    <t>w.r.t. Col.(5)</t>
  </si>
  <si>
    <t>as on …</t>
  </si>
  <si>
    <t>Remarks/</t>
  </si>
  <si>
    <t>Risk</t>
  </si>
  <si>
    <t>Factors</t>
  </si>
  <si>
    <t>Statement - III (A)</t>
  </si>
  <si>
    <t>Statement - III (B)</t>
  </si>
  <si>
    <t>Name of</t>
  </si>
  <si>
    <t>Schedule of Approval</t>
  </si>
  <si>
    <t>Likely date</t>
  </si>
  <si>
    <t>of approval</t>
  </si>
  <si>
    <t>by Board</t>
  </si>
  <si>
    <t>Submission</t>
  </si>
  <si>
    <t>of DPR</t>
  </si>
  <si>
    <t>by Govt.</t>
  </si>
  <si>
    <t>on DPR</t>
  </si>
  <si>
    <t>to Govt.</t>
  </si>
  <si>
    <t>Likely</t>
  </si>
  <si>
    <t>date of</t>
  </si>
  <si>
    <t>Start</t>
  </si>
  <si>
    <t>Completion</t>
  </si>
  <si>
    <t>Project</t>
  </si>
  <si>
    <t>Start of</t>
  </si>
  <si>
    <t>Produc-</t>
  </si>
  <si>
    <t>tion</t>
  </si>
  <si>
    <t>Schedule of Implementation</t>
  </si>
  <si>
    <t>Benefits during Annual Plan</t>
  </si>
  <si>
    <t>Incremental</t>
  </si>
  <si>
    <t>(Yearwise)</t>
  </si>
  <si>
    <t>(Rs.Crs)</t>
  </si>
  <si>
    <t>Profit</t>
  </si>
  <si>
    <t>Appendix - I&amp;M-V</t>
  </si>
  <si>
    <t>Project/ Scheme</t>
  </si>
  <si>
    <t>Date of Govt.</t>
  </si>
  <si>
    <t>Org/ Revised</t>
  </si>
  <si>
    <t>Original/</t>
  </si>
  <si>
    <t>Antici-</t>
  </si>
  <si>
    <t>pated</t>
  </si>
  <si>
    <t>(BE)</t>
  </si>
  <si>
    <t>Commissioning Date</t>
  </si>
  <si>
    <t>Budgetary Support</t>
  </si>
  <si>
    <t xml:space="preserve"> - Fund out of NE &amp; Sikkim Scheme</t>
  </si>
  <si>
    <t xml:space="preserve"> - Non-Plan for Financial Restructuring</t>
  </si>
  <si>
    <t>8</t>
  </si>
  <si>
    <t>9</t>
  </si>
  <si>
    <t>Total Outlay</t>
  </si>
  <si>
    <t xml:space="preserve"> - Plan Scheme</t>
  </si>
  <si>
    <t xml:space="preserve"> - Under N/E &amp; Sikkim Schm</t>
  </si>
  <si>
    <t>Adjusted Internal Resources</t>
  </si>
  <si>
    <t>Plantation &amp; Augmentation of</t>
  </si>
  <si>
    <t>manufacturing &amp; support facilities</t>
  </si>
  <si>
    <t>for West Bengal Tea Gardens</t>
  </si>
  <si>
    <t>of Electrical Division</t>
  </si>
  <si>
    <t>Upgradation of facilities at</t>
  </si>
  <si>
    <t xml:space="preserve">To reduce cost of </t>
  </si>
  <si>
    <t>operations</t>
  </si>
  <si>
    <t>production &amp; quality</t>
  </si>
  <si>
    <t>To improve yield,</t>
  </si>
  <si>
    <t>To enhance production</t>
  </si>
  <si>
    <t>12 Months</t>
  </si>
  <si>
    <t>Plan Proposals</t>
  </si>
  <si>
    <t xml:space="preserve"> for WB Tea Gardens</t>
  </si>
  <si>
    <t xml:space="preserve"> for Electrical Divn.</t>
  </si>
  <si>
    <t xml:space="preserve"> for Engineering Divn.</t>
  </si>
  <si>
    <t>W.B.- 4 Units, Chennai - 1 Unit</t>
  </si>
  <si>
    <t>[  30  ]</t>
  </si>
  <si>
    <t>[  33  ]</t>
  </si>
  <si>
    <t>ANNUAL PLAN 2007-08 &amp; XI PLAN 2007-12</t>
  </si>
  <si>
    <t>11th Plan</t>
  </si>
  <si>
    <t>2007-08</t>
  </si>
  <si>
    <t xml:space="preserve">B E </t>
  </si>
  <si>
    <t>2008-12</t>
  </si>
  <si>
    <t>(Spill Over from Xth Plan)</t>
  </si>
  <si>
    <t>R E</t>
  </si>
  <si>
    <t>B E</t>
  </si>
  <si>
    <t>2008-09</t>
  </si>
  <si>
    <t>2009-10</t>
  </si>
  <si>
    <t>2010-11</t>
  </si>
  <si>
    <t>2011-12</t>
  </si>
  <si>
    <t>2006-2007 (R.E)</t>
  </si>
  <si>
    <t>2007-2008 (Projected)</t>
  </si>
  <si>
    <t>Annual Plan (2007-08) Proposed Outlay</t>
  </si>
  <si>
    <t>Statement of Outlays and Outcomes/ Targets : Annual Plan 2007-08</t>
  </si>
  <si>
    <t>Proposal for XIth Plan 2007-2012 and Annual Plan 2007-08</t>
  </si>
  <si>
    <t>ANNUAL PLAN (2007-08) : STATEMENT OF INTERNAL &amp; EXTRA-BUDGETARY RESOURCES (IEBR)</t>
  </si>
  <si>
    <t>FINANCIAL OUTLAYS : ANNUAL PLAN 2007-08</t>
  </si>
  <si>
    <t>XIth Plan (2007-12) and Annual Plan (2007-08)</t>
  </si>
  <si>
    <t>2005-06 (Actual)</t>
  </si>
  <si>
    <t>2006-07 ((Proposed)</t>
  </si>
  <si>
    <t>2007-08 Projected</t>
  </si>
  <si>
    <t>XIth Plan</t>
  </si>
  <si>
    <t>Annual Plan 2005-06 (Actual)</t>
  </si>
  <si>
    <t>Annual Plan 2006-07 (BE)</t>
  </si>
  <si>
    <t>Annual Plan 2006-07 (RE)</t>
  </si>
  <si>
    <t>Total Xth Plan (2002-07) Anticipated</t>
  </si>
  <si>
    <t>2007-08 (Proposed Outlay)</t>
  </si>
  <si>
    <t>FINANCIAL OUTLAYS : XITH PLAN (2007-12) AND ANNUAL PLAN (2007-08)</t>
  </si>
  <si>
    <t>Annual Plan 2005-06 (Proposed)</t>
  </si>
  <si>
    <t>XITH PLAN (2007-12) AND ANNUAL PLAN (2007-08) - PARTICULARS FOR PROGRAMMES/PROJECTS</t>
  </si>
  <si>
    <t>(2002-05)</t>
  </si>
  <si>
    <t>XIth</t>
  </si>
  <si>
    <t>(2007-12)</t>
  </si>
  <si>
    <t>liability,  if  any  for  2007-08</t>
  </si>
  <si>
    <t>ted during 2006-07, spill over</t>
  </si>
  <si>
    <t>2005-06, likely to be  comple-</t>
  </si>
  <si>
    <t>as on 31.03.2007</t>
  </si>
  <si>
    <t>the  existing capacity  as on  31/03/2007</t>
  </si>
  <si>
    <t>(XIth</t>
  </si>
  <si>
    <t>2002-05</t>
  </si>
  <si>
    <t>Annual Plan (2006-07)</t>
  </si>
  <si>
    <t>Eleventh</t>
  </si>
  <si>
    <t>2007-12</t>
  </si>
  <si>
    <t>(21)</t>
  </si>
  <si>
    <t>Targetted (2007-08)</t>
  </si>
  <si>
    <t>Existing (2005-06)</t>
  </si>
  <si>
    <t>(Eleventh</t>
  </si>
  <si>
    <t>Eleventh Plan</t>
  </si>
  <si>
    <t>spill over liability, if any  for 2007-08</t>
  </si>
  <si>
    <t>likely to be completed during 2006-07</t>
  </si>
  <si>
    <t>Schemes completion during 2005-06</t>
  </si>
  <si>
    <t>Critical ongoing Schemes as on 31.03.07</t>
  </si>
  <si>
    <t>Annual Plan 2006-07</t>
  </si>
  <si>
    <t>Porposed</t>
  </si>
  <si>
    <t>ELEVENTH PLAN (2007-12) AND ANNUAL PLAN (2007-2008)</t>
  </si>
  <si>
    <t>ELEVENTH PLAN (2007-12) AND ANNUAL PLAN (2007-08)</t>
  </si>
  <si>
    <t>XITH PLAN (2007-12) AND ANNUAL PLAN (2007-08) - PROJECTS/PROGRAMMES</t>
  </si>
  <si>
    <t>XITH PLAN (2007-2012) AND ANNUAL PLAN (2007-2008) - PROGRAMMES/PROJECTS</t>
  </si>
  <si>
    <t>the existing capacity as on 31/03/2007</t>
  </si>
  <si>
    <t>EXTERNALLY AIDED PROJECTS/PROGRAMMES/SCHEMES *</t>
  </si>
  <si>
    <t>Schemes completed  during 2005-06/</t>
  </si>
  <si>
    <t>(Spill over liability, if any, for 2007-08</t>
  </si>
  <si>
    <t xml:space="preserve">   (as on 31/03/2007)</t>
  </si>
  <si>
    <t>from the existing capacity as on 31/3/07</t>
  </si>
  <si>
    <t>SUMMARY OF 10TH PLAN PERFORMANCE ACHIEVEMENT  AND  PROJECTIONS FOR THE 11TH PLAN</t>
  </si>
  <si>
    <t>10th Plan (2002-07)</t>
  </si>
  <si>
    <t xml:space="preserve"> 11th Plan Projections</t>
  </si>
  <si>
    <t>YEAR WISE BREAK UP OF 11TH PLAN PROPOSALS</t>
  </si>
  <si>
    <t>MAJOR NEW SCHEMES COSTING ABOVE RS.50 CRORES PROPOSED IN ANNUAL PLAN 2007-08</t>
  </si>
  <si>
    <t>PRODUCTION FOR THE 10TH PLAN (2002-07)</t>
  </si>
  <si>
    <t>Ancptd.</t>
  </si>
  <si>
    <t>FOR THE 11TH PLAN PERIOD (2007-08)</t>
  </si>
  <si>
    <t>2006-2007</t>
  </si>
  <si>
    <t>2007-2008 (Proposed)</t>
  </si>
  <si>
    <t>ANNUAL PLAN  2007-08</t>
  </si>
  <si>
    <t>11th Plan Target</t>
  </si>
  <si>
    <t>2007-08 Target</t>
  </si>
  <si>
    <t>PHYSICAL TARGET 11TH FIVE YEAR PLAN - DETAILS IN RESPECT OF 2006-07</t>
  </si>
  <si>
    <t>2 0 0 7 - 0 8</t>
  </si>
  <si>
    <t>ANNUAL PLAN 2007-08</t>
  </si>
  <si>
    <t>ELEVENTH PLAN (2007-12) AND ANNUAL PLAN  (2007-08)</t>
  </si>
  <si>
    <t>XIth Plan (Projected)</t>
  </si>
  <si>
    <t>HIGHER RATING TRANSFORMER FOR</t>
  </si>
  <si>
    <r>
      <t>NEW SCHEMES</t>
    </r>
    <r>
      <rPr>
        <sz val="12"/>
        <rFont val="Arial Narrow"/>
        <family val="2"/>
      </rPr>
      <t xml:space="preserve"> :</t>
    </r>
  </si>
  <si>
    <t>TOTAL (C) :</t>
  </si>
  <si>
    <t>JATROPHA PLANTATION &amp; BIO DIESEL</t>
  </si>
  <si>
    <t>2005-2006 (Actual)</t>
  </si>
  <si>
    <t>X th Plan (2002-07) Outlay Approved/Expenditure</t>
  </si>
  <si>
    <t>XI th Plan (2007-12) Proposed Outlay</t>
  </si>
  <si>
    <t>Product Development of Kolkata Operations</t>
  </si>
  <si>
    <t>18 Months</t>
  </si>
  <si>
    <t>Higher Rating Transformer</t>
  </si>
  <si>
    <t>Chennai</t>
  </si>
  <si>
    <t>Packet Tea</t>
  </si>
  <si>
    <t>PROPOSED PROJECTIONS OF PBT</t>
  </si>
  <si>
    <t>(+) ve</t>
  </si>
  <si>
    <t>Growth Rate (%)</t>
  </si>
  <si>
    <t>[ 17 ]</t>
  </si>
  <si>
    <t>Includes Extra Ordinary Income of Rs.32.73 Cr.</t>
  </si>
  <si>
    <t>(-)ve</t>
  </si>
  <si>
    <t>[ 14 ]</t>
  </si>
  <si>
    <t xml:space="preserve"> [ 18 ]</t>
  </si>
  <si>
    <t>[ 26 ]</t>
  </si>
  <si>
    <t>[ 27 ]</t>
  </si>
  <si>
    <t>[ 28 ]</t>
  </si>
  <si>
    <t>[ 29 ]</t>
  </si>
  <si>
    <t>[  31  ]</t>
  </si>
  <si>
    <t xml:space="preserve">[  32  ]          </t>
  </si>
  <si>
    <t>[  34  ]</t>
  </si>
  <si>
    <t xml:space="preserve"> [  35  ]</t>
  </si>
  <si>
    <t>[  36  ]</t>
  </si>
  <si>
    <t>[  37  ]</t>
  </si>
  <si>
    <t>2006-2007 (B.E)</t>
  </si>
  <si>
    <t>Others (Term Loan)</t>
  </si>
  <si>
    <t>10th Plan 2002-07 (Proposed)</t>
  </si>
  <si>
    <t>Outlay given above is excluding proposal under N/E &amp; Sikkim Scheme and funds for the same</t>
  </si>
  <si>
    <t>Turnover (Rs.Cr.)</t>
  </si>
  <si>
    <t>Total XIth Plan (2007-12) Proposed</t>
  </si>
  <si>
    <t>Excluding North East &amp; Sikkim Schemes</t>
  </si>
  <si>
    <t>* Including Extraordinary Items</t>
  </si>
  <si>
    <t>Opening Carry Forward B/S</t>
  </si>
  <si>
    <t>Total Plan Outlay</t>
  </si>
  <si>
    <t xml:space="preserve"> - Non-Plan Fund</t>
  </si>
  <si>
    <r>
      <t>Note :</t>
    </r>
    <r>
      <rPr>
        <sz val="12"/>
        <rFont val="Arial Narrow"/>
        <family val="2"/>
      </rPr>
      <t xml:space="preserve"> The above excludes proposal under North Esat &amp; Sikkim Scheme for Assam Tea Gardens at Rs.7.00 Crores for the year 2006-07</t>
    </r>
  </si>
  <si>
    <t>Excluding expenditure of Rs.3.74 Crores out of carry forward Budgetary Support for 2005-06</t>
  </si>
  <si>
    <t>Excluding expenditure of Rs.3.74 Crores out of carry forward Budgetary Support from 2005-06</t>
  </si>
  <si>
    <t>**</t>
  </si>
  <si>
    <t>Includes carry forward expenditure of Rs.4.42 Crores</t>
  </si>
  <si>
    <t>Includes carry forward expenditure of Rs.2.47 Crores</t>
  </si>
  <si>
    <r>
      <t xml:space="preserve">20.85 </t>
    </r>
    <r>
      <rPr>
        <b/>
        <sz val="12"/>
        <rFont val="Tahoma"/>
        <family val="2"/>
      </rPr>
      <t>*</t>
    </r>
  </si>
  <si>
    <t>Excluding Expenditure/Budgetary Support of Rs.4.42 Crores carried forward to 2007-08</t>
  </si>
  <si>
    <t>Including carry forward Expenditure/Budgetary Support of Rs.4.42 Crores to 2007-08</t>
  </si>
  <si>
    <t>X th Plan (2002-07) - Now Antcp.</t>
  </si>
  <si>
    <t>XI th Plan (2007-12) - Projected</t>
  </si>
  <si>
    <t>Rs.122.29 Crores of Budgetary Support (expected to be received end March' 06) carried forward to 2007-08</t>
  </si>
  <si>
    <t>WEST BENGAL TEA GARDENS</t>
  </si>
  <si>
    <t>ASSAM TEA GARDENS</t>
  </si>
  <si>
    <t>TEA DIVISION</t>
  </si>
  <si>
    <t>PRODUCTION (AT ASSAM GARDENS)</t>
  </si>
  <si>
    <t>PACKET TEA PROJECT (AT WB GARDENS)</t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</si>
</sst>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"/>
    <numFmt numFmtId="173" formatCode="0.0%"/>
    <numFmt numFmtId="174" formatCode="0.0_)"/>
    <numFmt numFmtId="175" formatCode="0_)"/>
    <numFmt numFmtId="176" formatCode="0.000_)"/>
    <numFmt numFmtId="177" formatCode="0.0000_)"/>
    <numFmt numFmtId="178" formatCode="dd\-mmm\-yy_)"/>
    <numFmt numFmtId="179" formatCode="0.000000000000000"/>
    <numFmt numFmtId="180" formatCode="0.00000000000000"/>
    <numFmt numFmtId="181" formatCode="0.0000000000000"/>
    <numFmt numFmtId="182" formatCode="0.000000000000"/>
    <numFmt numFmtId="183" formatCode="0.00000000000"/>
    <numFmt numFmtId="184" formatCode="0.0000000000"/>
    <numFmt numFmtId="185" formatCode="0.000000000"/>
    <numFmt numFmtId="186" formatCode="0.0"/>
    <numFmt numFmtId="187" formatCode="0.000"/>
    <numFmt numFmtId="188" formatCode="0.0000"/>
    <numFmt numFmtId="189" formatCode="0.000000"/>
    <numFmt numFmtId="190" formatCode="0.00000"/>
    <numFmt numFmtId="191" formatCode="0.0000000"/>
    <numFmt numFmtId="192" formatCode="0.00000000"/>
    <numFmt numFmtId="193" formatCode="\(0.00\);\(\-0.0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E+00;\ĝ"/>
    <numFmt numFmtId="198" formatCode="0.0E+00;\ी"/>
    <numFmt numFmtId="199" formatCode="0.00E+00;\ी"/>
    <numFmt numFmtId="200" formatCode="m/d/yyyy"/>
  </numFmts>
  <fonts count="26">
    <font>
      <sz val="10"/>
      <name val="Courier"/>
      <family val="0"/>
    </font>
    <font>
      <sz val="10"/>
      <name val="Arial"/>
      <family val="0"/>
    </font>
    <font>
      <sz val="10"/>
      <name val="Arial Narrow"/>
      <family val="2"/>
    </font>
    <font>
      <sz val="12"/>
      <name val="Arial Narrow"/>
      <family val="2"/>
    </font>
    <font>
      <u val="single"/>
      <sz val="10"/>
      <name val="Arial Narrow"/>
      <family val="2"/>
    </font>
    <font>
      <sz val="12"/>
      <name val="Courier"/>
      <family val="0"/>
    </font>
    <font>
      <u val="single"/>
      <sz val="12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Tahoma"/>
      <family val="2"/>
    </font>
    <font>
      <sz val="9"/>
      <name val="Arial Narrow"/>
      <family val="2"/>
    </font>
    <font>
      <sz val="9"/>
      <name val="Courier"/>
      <family val="0"/>
    </font>
    <font>
      <sz val="11"/>
      <name val="Arial Narrow"/>
      <family val="2"/>
    </font>
    <font>
      <b/>
      <u val="single"/>
      <sz val="10"/>
      <name val="Arial Narrow"/>
      <family val="2"/>
    </font>
    <font>
      <b/>
      <sz val="12"/>
      <name val="Tahoma"/>
      <family val="2"/>
    </font>
    <font>
      <b/>
      <sz val="11"/>
      <name val="Arial Narrow"/>
      <family val="2"/>
    </font>
    <font>
      <sz val="13"/>
      <name val="Arial Narrow"/>
      <family val="2"/>
    </font>
    <font>
      <b/>
      <sz val="14"/>
      <name val="Arial Narrow"/>
      <family val="2"/>
    </font>
    <font>
      <b/>
      <sz val="13"/>
      <name val="Arial Narrow"/>
      <family val="2"/>
    </font>
    <font>
      <b/>
      <sz val="15"/>
      <name val="Arial Narrow"/>
      <family val="2"/>
    </font>
    <font>
      <b/>
      <u val="single"/>
      <sz val="12"/>
      <name val="Arial Narrow"/>
      <family val="2"/>
    </font>
    <font>
      <u val="single"/>
      <sz val="13"/>
      <name val="Arial Narrow"/>
      <family val="2"/>
    </font>
    <font>
      <b/>
      <i/>
      <sz val="12"/>
      <name val="Arial Narrow"/>
      <family val="2"/>
    </font>
    <font>
      <b/>
      <sz val="9"/>
      <name val="Arial Narrow"/>
      <family val="2"/>
    </font>
    <font>
      <i/>
      <sz val="10"/>
      <name val="Arial Narrow"/>
      <family val="2"/>
    </font>
    <font>
      <b/>
      <sz val="10"/>
      <name val="Tahoma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1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396">
    <xf numFmtId="172" fontId="0" fillId="0" borderId="0" xfId="0" applyAlignment="1">
      <alignment/>
    </xf>
    <xf numFmtId="172" fontId="2" fillId="0" borderId="0" xfId="0" applyFont="1" applyAlignment="1">
      <alignment/>
    </xf>
    <xf numFmtId="172" fontId="2" fillId="0" borderId="0" xfId="0" applyFont="1" applyAlignment="1" applyProtection="1">
      <alignment horizontal="right"/>
      <protection/>
    </xf>
    <xf numFmtId="172" fontId="2" fillId="0" borderId="0" xfId="0" applyFont="1" applyAlignment="1" applyProtection="1">
      <alignment horizontal="left"/>
      <protection/>
    </xf>
    <xf numFmtId="172" fontId="2" fillId="0" borderId="0" xfId="0" applyFont="1" applyAlignment="1" applyProtection="1">
      <alignment horizontal="fill"/>
      <protection/>
    </xf>
    <xf numFmtId="172" fontId="2" fillId="0" borderId="1" xfId="0" applyFont="1" applyBorder="1" applyAlignment="1">
      <alignment/>
    </xf>
    <xf numFmtId="172" fontId="2" fillId="0" borderId="2" xfId="0" applyFont="1" applyBorder="1" applyAlignment="1">
      <alignment/>
    </xf>
    <xf numFmtId="172" fontId="2" fillId="0" borderId="2" xfId="0" applyFont="1" applyBorder="1" applyAlignment="1" applyProtection="1">
      <alignment horizontal="center"/>
      <protection/>
    </xf>
    <xf numFmtId="172" fontId="2" fillId="0" borderId="0" xfId="0" applyFont="1" applyBorder="1" applyAlignment="1">
      <alignment/>
    </xf>
    <xf numFmtId="172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>
      <alignment/>
    </xf>
    <xf numFmtId="172" fontId="2" fillId="0" borderId="3" xfId="0" applyFont="1" applyBorder="1" applyAlignment="1" applyProtection="1">
      <alignment horizontal="center"/>
      <protection/>
    </xf>
    <xf numFmtId="172" fontId="2" fillId="0" borderId="4" xfId="0" applyFont="1" applyBorder="1" applyAlignment="1">
      <alignment/>
    </xf>
    <xf numFmtId="172" fontId="2" fillId="0" borderId="4" xfId="0" applyFont="1" applyBorder="1" applyAlignment="1" applyProtection="1">
      <alignment horizontal="center"/>
      <protection/>
    </xf>
    <xf numFmtId="172" fontId="2" fillId="0" borderId="0" xfId="0" applyFont="1" applyBorder="1" applyAlignment="1">
      <alignment horizontal="center"/>
    </xf>
    <xf numFmtId="172" fontId="2" fillId="0" borderId="3" xfId="0" applyFont="1" applyBorder="1" applyAlignment="1">
      <alignment horizontal="center"/>
    </xf>
    <xf numFmtId="172" fontId="2" fillId="0" borderId="0" xfId="0" applyFont="1" applyAlignment="1">
      <alignment horizontal="center"/>
    </xf>
    <xf numFmtId="172" fontId="2" fillId="0" borderId="2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172" fontId="2" fillId="0" borderId="0" xfId="0" applyFont="1" applyAlignment="1">
      <alignment horizontal="right"/>
    </xf>
    <xf numFmtId="172" fontId="2" fillId="0" borderId="0" xfId="0" applyFont="1" applyBorder="1" applyAlignment="1">
      <alignment horizontal="left"/>
    </xf>
    <xf numFmtId="172" fontId="2" fillId="0" borderId="0" xfId="0" applyFont="1" applyAlignment="1">
      <alignment horizontal="left"/>
    </xf>
    <xf numFmtId="172" fontId="2" fillId="0" borderId="0" xfId="0" applyFont="1" applyBorder="1" applyAlignment="1">
      <alignment horizontal="right"/>
    </xf>
    <xf numFmtId="172" fontId="2" fillId="0" borderId="0" xfId="0" applyFont="1" applyAlignment="1" quotePrefix="1">
      <alignment horizontal="left"/>
    </xf>
    <xf numFmtId="172" fontId="2" fillId="0" borderId="1" xfId="0" applyFont="1" applyBorder="1" applyAlignment="1">
      <alignment horizontal="left"/>
    </xf>
    <xf numFmtId="172" fontId="3" fillId="0" borderId="0" xfId="0" applyFont="1" applyAlignment="1">
      <alignment/>
    </xf>
    <xf numFmtId="172" fontId="3" fillId="0" borderId="0" xfId="0" applyFont="1" applyAlignment="1">
      <alignment horizontal="right"/>
    </xf>
    <xf numFmtId="172" fontId="3" fillId="0" borderId="0" xfId="0" applyFont="1" applyAlignment="1">
      <alignment horizontal="left"/>
    </xf>
    <xf numFmtId="172" fontId="3" fillId="0" borderId="0" xfId="0" applyFont="1" applyAlignment="1" quotePrefix="1">
      <alignment horizontal="left"/>
    </xf>
    <xf numFmtId="172" fontId="3" fillId="0" borderId="2" xfId="0" applyFont="1" applyBorder="1" applyAlignment="1">
      <alignment horizontal="center"/>
    </xf>
    <xf numFmtId="172" fontId="3" fillId="0" borderId="3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172" fontId="3" fillId="0" borderId="1" xfId="0" applyFont="1" applyBorder="1" applyAlignment="1">
      <alignment horizontal="left"/>
    </xf>
    <xf numFmtId="172" fontId="3" fillId="0" borderId="1" xfId="0" applyFont="1" applyBorder="1" applyAlignment="1">
      <alignment/>
    </xf>
    <xf numFmtId="172" fontId="3" fillId="0" borderId="0" xfId="0" applyFont="1" applyBorder="1" applyAlignment="1">
      <alignment horizontal="center"/>
    </xf>
    <xf numFmtId="172" fontId="5" fillId="0" borderId="0" xfId="0" applyFont="1" applyAlignment="1">
      <alignment/>
    </xf>
    <xf numFmtId="172" fontId="4" fillId="0" borderId="0" xfId="0" applyFont="1" applyAlignment="1">
      <alignment/>
    </xf>
    <xf numFmtId="172" fontId="2" fillId="0" borderId="5" xfId="0" applyFont="1" applyBorder="1" applyAlignment="1">
      <alignment/>
    </xf>
    <xf numFmtId="172" fontId="2" fillId="0" borderId="1" xfId="0" applyFont="1" applyBorder="1" applyAlignment="1">
      <alignment horizontal="right"/>
    </xf>
    <xf numFmtId="175" fontId="2" fillId="0" borderId="0" xfId="0" applyNumberFormat="1" applyFont="1" applyAlignment="1">
      <alignment/>
    </xf>
    <xf numFmtId="172" fontId="7" fillId="0" borderId="0" xfId="0" applyFont="1" applyAlignment="1">
      <alignment/>
    </xf>
    <xf numFmtId="49" fontId="3" fillId="0" borderId="4" xfId="0" applyNumberFormat="1" applyFont="1" applyBorder="1" applyAlignment="1" quotePrefix="1">
      <alignment horizontal="center"/>
    </xf>
    <xf numFmtId="172" fontId="3" fillId="0" borderId="0" xfId="0" applyFont="1" applyAlignment="1" quotePrefix="1">
      <alignment horizontal="right"/>
    </xf>
    <xf numFmtId="172" fontId="3" fillId="0" borderId="0" xfId="0" applyFont="1" applyAlignment="1">
      <alignment horizontal="center"/>
    </xf>
    <xf numFmtId="172" fontId="8" fillId="0" borderId="0" xfId="0" applyFont="1" applyAlignment="1">
      <alignment horizontal="right"/>
    </xf>
    <xf numFmtId="49" fontId="2" fillId="0" borderId="4" xfId="0" applyNumberFormat="1" applyFont="1" applyBorder="1" applyAlignment="1" applyProtection="1">
      <alignment horizontal="center"/>
      <protection/>
    </xf>
    <xf numFmtId="172" fontId="9" fillId="0" borderId="0" xfId="0" applyFont="1" applyAlignment="1" applyProtection="1">
      <alignment horizontal="left"/>
      <protection/>
    </xf>
    <xf numFmtId="172" fontId="9" fillId="0" borderId="0" xfId="0" applyFont="1" applyAlignment="1">
      <alignment/>
    </xf>
    <xf numFmtId="172" fontId="9" fillId="0" borderId="0" xfId="0" applyFont="1" applyAlignment="1" applyProtection="1">
      <alignment horizontal="right"/>
      <protection/>
    </xf>
    <xf numFmtId="172" fontId="9" fillId="0" borderId="2" xfId="0" applyFont="1" applyBorder="1" applyAlignment="1">
      <alignment/>
    </xf>
    <xf numFmtId="172" fontId="9" fillId="0" borderId="2" xfId="0" applyFont="1" applyBorder="1" applyAlignment="1" applyProtection="1">
      <alignment horizontal="left"/>
      <protection/>
    </xf>
    <xf numFmtId="172" fontId="9" fillId="0" borderId="2" xfId="0" applyFont="1" applyBorder="1" applyAlignment="1" applyProtection="1">
      <alignment horizontal="right"/>
      <protection/>
    </xf>
    <xf numFmtId="172" fontId="9" fillId="0" borderId="0" xfId="0" applyFont="1" applyBorder="1" applyAlignment="1">
      <alignment/>
    </xf>
    <xf numFmtId="172" fontId="9" fillId="0" borderId="0" xfId="0" applyFont="1" applyBorder="1" applyAlignment="1" applyProtection="1">
      <alignment horizontal="right"/>
      <protection/>
    </xf>
    <xf numFmtId="172" fontId="9" fillId="0" borderId="1" xfId="0" applyFont="1" applyBorder="1" applyAlignment="1">
      <alignment/>
    </xf>
    <xf numFmtId="172" fontId="9" fillId="0" borderId="1" xfId="0" applyFont="1" applyBorder="1" applyAlignment="1" applyProtection="1">
      <alignment horizontal="center"/>
      <protection/>
    </xf>
    <xf numFmtId="172" fontId="9" fillId="0" borderId="0" xfId="0" applyFont="1" applyAlignment="1" applyProtection="1">
      <alignment/>
      <protection/>
    </xf>
    <xf numFmtId="172" fontId="9" fillId="0" borderId="0" xfId="0" applyFont="1" applyAlignment="1" applyProtection="1" quotePrefix="1">
      <alignment horizontal="right"/>
      <protection/>
    </xf>
    <xf numFmtId="172" fontId="9" fillId="0" borderId="1" xfId="0" applyFont="1" applyBorder="1" applyAlignment="1" applyProtection="1">
      <alignment horizontal="fill"/>
      <protection/>
    </xf>
    <xf numFmtId="172" fontId="9" fillId="0" borderId="0" xfId="0" applyFont="1" applyAlignment="1">
      <alignment horizontal="right"/>
    </xf>
    <xf numFmtId="172" fontId="10" fillId="0" borderId="0" xfId="0" applyFont="1" applyAlignment="1" applyProtection="1">
      <alignment horizontal="left"/>
      <protection/>
    </xf>
    <xf numFmtId="172" fontId="10" fillId="0" borderId="0" xfId="0" applyFont="1" applyAlignment="1">
      <alignment/>
    </xf>
    <xf numFmtId="172" fontId="11" fillId="0" borderId="0" xfId="0" applyFont="1" applyAlignment="1">
      <alignment/>
    </xf>
    <xf numFmtId="172" fontId="10" fillId="0" borderId="0" xfId="0" applyFont="1" applyAlignment="1" applyProtection="1">
      <alignment horizontal="fill"/>
      <protection/>
    </xf>
    <xf numFmtId="172" fontId="10" fillId="0" borderId="0" xfId="0" applyFont="1" applyAlignment="1" applyProtection="1">
      <alignment horizontal="right"/>
      <protection/>
    </xf>
    <xf numFmtId="172" fontId="10" fillId="0" borderId="2" xfId="0" applyFont="1" applyBorder="1" applyAlignment="1" applyProtection="1">
      <alignment horizontal="center"/>
      <protection/>
    </xf>
    <xf numFmtId="172" fontId="10" fillId="0" borderId="0" xfId="0" applyFont="1" applyBorder="1" applyAlignment="1">
      <alignment/>
    </xf>
    <xf numFmtId="172" fontId="10" fillId="0" borderId="0" xfId="0" applyFont="1" applyBorder="1" applyAlignment="1" applyProtection="1">
      <alignment horizontal="center"/>
      <protection/>
    </xf>
    <xf numFmtId="172" fontId="10" fillId="0" borderId="0" xfId="0" applyFont="1" applyBorder="1" applyAlignment="1" applyProtection="1">
      <alignment horizontal="left"/>
      <protection/>
    </xf>
    <xf numFmtId="172" fontId="10" fillId="0" borderId="0" xfId="0" applyFont="1" applyBorder="1" applyAlignment="1">
      <alignment horizontal="center"/>
    </xf>
    <xf numFmtId="172" fontId="10" fillId="0" borderId="3" xfId="0" applyFont="1" applyBorder="1" applyAlignment="1">
      <alignment/>
    </xf>
    <xf numFmtId="172" fontId="10" fillId="0" borderId="3" xfId="0" applyFont="1" applyBorder="1" applyAlignment="1">
      <alignment horizontal="center"/>
    </xf>
    <xf numFmtId="172" fontId="10" fillId="0" borderId="1" xfId="0" applyFont="1" applyBorder="1" applyAlignment="1" applyProtection="1">
      <alignment horizontal="center"/>
      <protection/>
    </xf>
    <xf numFmtId="172" fontId="10" fillId="0" borderId="1" xfId="0" applyFont="1" applyBorder="1" applyAlignment="1" applyProtection="1">
      <alignment horizontal="fill"/>
      <protection/>
    </xf>
    <xf numFmtId="172" fontId="9" fillId="0" borderId="2" xfId="0" applyFont="1" applyBorder="1" applyAlignment="1">
      <alignment horizontal="right"/>
    </xf>
    <xf numFmtId="172" fontId="9" fillId="0" borderId="0" xfId="0" applyFont="1" applyBorder="1" applyAlignment="1">
      <alignment horizontal="right"/>
    </xf>
    <xf numFmtId="49" fontId="9" fillId="0" borderId="0" xfId="0" applyNumberFormat="1" applyFont="1" applyAlignment="1">
      <alignment/>
    </xf>
    <xf numFmtId="172" fontId="9" fillId="0" borderId="0" xfId="0" applyFont="1" applyAlignment="1" quotePrefix="1">
      <alignment horizontal="center"/>
    </xf>
    <xf numFmtId="49" fontId="9" fillId="0" borderId="0" xfId="0" applyNumberFormat="1" applyFont="1" applyAlignment="1" quotePrefix="1">
      <alignment/>
    </xf>
    <xf numFmtId="172" fontId="9" fillId="0" borderId="1" xfId="0" applyFont="1" applyBorder="1" applyAlignment="1" quotePrefix="1">
      <alignment horizontal="center"/>
    </xf>
    <xf numFmtId="49" fontId="10" fillId="0" borderId="1" xfId="0" applyNumberFormat="1" applyFont="1" applyBorder="1" applyAlignment="1" applyProtection="1">
      <alignment horizontal="center"/>
      <protection/>
    </xf>
    <xf numFmtId="172" fontId="12" fillId="0" borderId="2" xfId="0" applyFont="1" applyBorder="1" applyAlignment="1">
      <alignment/>
    </xf>
    <xf numFmtId="172" fontId="3" fillId="0" borderId="2" xfId="0" applyFont="1" applyBorder="1" applyAlignment="1">
      <alignment/>
    </xf>
    <xf numFmtId="172" fontId="12" fillId="0" borderId="2" xfId="0" applyFont="1" applyBorder="1" applyAlignment="1">
      <alignment horizontal="center"/>
    </xf>
    <xf numFmtId="172" fontId="12" fillId="0" borderId="0" xfId="0" applyFont="1" applyBorder="1" applyAlignment="1">
      <alignment/>
    </xf>
    <xf numFmtId="172" fontId="12" fillId="0" borderId="0" xfId="0" applyFont="1" applyAlignment="1">
      <alignment horizontal="center"/>
    </xf>
    <xf numFmtId="172" fontId="12" fillId="0" borderId="0" xfId="0" applyFont="1" applyBorder="1" applyAlignment="1">
      <alignment horizontal="center"/>
    </xf>
    <xf numFmtId="172" fontId="12" fillId="0" borderId="3" xfId="0" applyFont="1" applyBorder="1" applyAlignment="1">
      <alignment/>
    </xf>
    <xf numFmtId="172" fontId="12" fillId="0" borderId="3" xfId="0" applyFont="1" applyBorder="1" applyAlignment="1">
      <alignment horizontal="center"/>
    </xf>
    <xf numFmtId="172" fontId="12" fillId="0" borderId="0" xfId="0" applyFont="1" applyAlignment="1">
      <alignment/>
    </xf>
    <xf numFmtId="172" fontId="2" fillId="0" borderId="2" xfId="0" applyFont="1" applyBorder="1" applyAlignment="1">
      <alignment horizontal="left"/>
    </xf>
    <xf numFmtId="172" fontId="0" fillId="0" borderId="0" xfId="0" applyBorder="1" applyAlignment="1">
      <alignment/>
    </xf>
    <xf numFmtId="172" fontId="2" fillId="0" borderId="3" xfId="0" applyFont="1" applyBorder="1" applyAlignment="1">
      <alignment horizontal="left"/>
    </xf>
    <xf numFmtId="172" fontId="2" fillId="0" borderId="4" xfId="0" applyFont="1" applyBorder="1" applyAlignment="1">
      <alignment horizontal="center"/>
    </xf>
    <xf numFmtId="172" fontId="2" fillId="0" borderId="4" xfId="0" applyFont="1" applyBorder="1" applyAlignment="1">
      <alignment horizontal="left"/>
    </xf>
    <xf numFmtId="172" fontId="2" fillId="0" borderId="4" xfId="0" applyFont="1" applyBorder="1" applyAlignment="1">
      <alignment horizontal="right"/>
    </xf>
    <xf numFmtId="172" fontId="0" fillId="0" borderId="0" xfId="0" applyAlignment="1">
      <alignment horizontal="left"/>
    </xf>
    <xf numFmtId="49" fontId="9" fillId="0" borderId="5" xfId="0" applyNumberFormat="1" applyFont="1" applyBorder="1" applyAlignment="1">
      <alignment horizontal="right"/>
    </xf>
    <xf numFmtId="49" fontId="9" fillId="0" borderId="5" xfId="0" applyNumberFormat="1" applyFont="1" applyBorder="1" applyAlignment="1" applyProtection="1">
      <alignment horizontal="right"/>
      <protection/>
    </xf>
    <xf numFmtId="172" fontId="9" fillId="0" borderId="1" xfId="0" applyFont="1" applyBorder="1" applyAlignment="1" applyProtection="1" quotePrefix="1">
      <alignment horizontal="right"/>
      <protection/>
    </xf>
    <xf numFmtId="172" fontId="10" fillId="0" borderId="3" xfId="0" applyFont="1" applyBorder="1" applyAlignment="1" applyProtection="1">
      <alignment horizontal="fill"/>
      <protection/>
    </xf>
    <xf numFmtId="172" fontId="9" fillId="0" borderId="5" xfId="0" applyFont="1" applyBorder="1" applyAlignment="1">
      <alignment/>
    </xf>
    <xf numFmtId="172" fontId="13" fillId="0" borderId="0" xfId="0" applyFont="1" applyAlignment="1">
      <alignment/>
    </xf>
    <xf numFmtId="172" fontId="7" fillId="0" borderId="0" xfId="0" applyFont="1" applyAlignment="1">
      <alignment horizontal="left"/>
    </xf>
    <xf numFmtId="172" fontId="2" fillId="0" borderId="0" xfId="0" applyFont="1" applyAlignment="1" applyProtection="1">
      <alignment/>
      <protection/>
    </xf>
    <xf numFmtId="172" fontId="2" fillId="0" borderId="0" xfId="0" applyFont="1" applyAlignment="1" applyProtection="1" quotePrefix="1">
      <alignment horizontal="right"/>
      <protection/>
    </xf>
    <xf numFmtId="172" fontId="7" fillId="0" borderId="0" xfId="0" applyFont="1" applyAlignment="1" applyProtection="1">
      <alignment horizontal="left"/>
      <protection/>
    </xf>
    <xf numFmtId="49" fontId="9" fillId="0" borderId="0" xfId="0" applyNumberFormat="1" applyFont="1" applyAlignment="1" applyProtection="1">
      <alignment horizontal="left"/>
      <protection/>
    </xf>
    <xf numFmtId="172" fontId="9" fillId="0" borderId="2" xfId="0" applyFont="1" applyBorder="1" applyAlignment="1">
      <alignment horizontal="center"/>
    </xf>
    <xf numFmtId="172" fontId="9" fillId="0" borderId="0" xfId="0" applyFont="1" applyBorder="1" applyAlignment="1">
      <alignment horizontal="center"/>
    </xf>
    <xf numFmtId="172" fontId="9" fillId="0" borderId="1" xfId="0" applyFont="1" applyBorder="1" applyAlignment="1">
      <alignment horizontal="center"/>
    </xf>
    <xf numFmtId="172" fontId="3" fillId="0" borderId="0" xfId="0" applyFont="1" applyAlignment="1" applyProtection="1">
      <alignment horizontal="center"/>
      <protection/>
    </xf>
    <xf numFmtId="172" fontId="7" fillId="0" borderId="0" xfId="0" applyFont="1" applyAlignment="1">
      <alignment horizontal="right"/>
    </xf>
    <xf numFmtId="49" fontId="2" fillId="0" borderId="0" xfId="0" applyNumberFormat="1" applyFont="1" applyAlignment="1" applyProtection="1">
      <alignment horizontal="left"/>
      <protection/>
    </xf>
    <xf numFmtId="172" fontId="2" fillId="0" borderId="0" xfId="0" applyFont="1" applyAlignment="1" applyProtection="1" quotePrefix="1">
      <alignment horizontal="center"/>
      <protection/>
    </xf>
    <xf numFmtId="172" fontId="0" fillId="0" borderId="0" xfId="0" applyFont="1" applyAlignment="1">
      <alignment/>
    </xf>
    <xf numFmtId="172" fontId="2" fillId="0" borderId="5" xfId="0" applyFont="1" applyBorder="1" applyAlignment="1">
      <alignment horizontal="left"/>
    </xf>
    <xf numFmtId="172" fontId="6" fillId="0" borderId="0" xfId="0" applyFont="1" applyAlignment="1">
      <alignment horizontal="center"/>
    </xf>
    <xf numFmtId="172" fontId="2" fillId="0" borderId="0" xfId="0" applyFont="1" applyAlignment="1" applyProtection="1">
      <alignment horizontal="center"/>
      <protection/>
    </xf>
    <xf numFmtId="172" fontId="2" fillId="0" borderId="0" xfId="0" applyFont="1" applyAlignment="1" quotePrefix="1">
      <alignment horizontal="right"/>
    </xf>
    <xf numFmtId="172" fontId="2" fillId="0" borderId="0" xfId="0" applyFont="1" applyAlignment="1" quotePrefix="1">
      <alignment horizontal="center"/>
    </xf>
    <xf numFmtId="172" fontId="2" fillId="0" borderId="2" xfId="0" applyFont="1" applyBorder="1" applyAlignment="1">
      <alignment horizontal="right"/>
    </xf>
    <xf numFmtId="172" fontId="2" fillId="0" borderId="3" xfId="0" applyFont="1" applyBorder="1" applyAlignment="1">
      <alignment horizontal="right"/>
    </xf>
    <xf numFmtId="172" fontId="2" fillId="0" borderId="0" xfId="0" applyNumberFormat="1" applyFont="1" applyAlignment="1">
      <alignment/>
    </xf>
    <xf numFmtId="172" fontId="0" fillId="0" borderId="5" xfId="0" applyBorder="1" applyAlignment="1">
      <alignment/>
    </xf>
    <xf numFmtId="172" fontId="14" fillId="0" borderId="0" xfId="0" applyFont="1" applyAlignment="1">
      <alignment horizontal="left"/>
    </xf>
    <xf numFmtId="172" fontId="3" fillId="0" borderId="0" xfId="0" applyFont="1" applyBorder="1" applyAlignment="1">
      <alignment horizontal="right"/>
    </xf>
    <xf numFmtId="172" fontId="16" fillId="0" borderId="0" xfId="0" applyFont="1" applyAlignment="1">
      <alignment horizontal="right"/>
    </xf>
    <xf numFmtId="172" fontId="3" fillId="0" borderId="0" xfId="0" applyFont="1" applyAlignment="1" applyProtection="1">
      <alignment horizontal="left"/>
      <protection/>
    </xf>
    <xf numFmtId="172" fontId="3" fillId="0" borderId="0" xfId="0" applyFont="1" applyAlignment="1" applyProtection="1">
      <alignment horizontal="right"/>
      <protection/>
    </xf>
    <xf numFmtId="172" fontId="3" fillId="0" borderId="0" xfId="0" applyFont="1" applyAlignment="1" applyProtection="1">
      <alignment/>
      <protection/>
    </xf>
    <xf numFmtId="172" fontId="2" fillId="0" borderId="0" xfId="0" applyFont="1" applyBorder="1" applyAlignment="1" applyProtection="1">
      <alignment horizontal="right"/>
      <protection/>
    </xf>
    <xf numFmtId="172" fontId="2" fillId="0" borderId="0" xfId="0" applyFont="1" applyAlignment="1">
      <alignment horizontal="right" vertical="top"/>
    </xf>
    <xf numFmtId="49" fontId="3" fillId="0" borderId="1" xfId="0" applyNumberFormat="1" applyFont="1" applyBorder="1" applyAlignment="1">
      <alignment horizontal="center"/>
    </xf>
    <xf numFmtId="172" fontId="12" fillId="0" borderId="0" xfId="0" applyFont="1" applyAlignment="1">
      <alignment horizontal="left"/>
    </xf>
    <xf numFmtId="172" fontId="12" fillId="0" borderId="4" xfId="0" applyFont="1" applyBorder="1" applyAlignment="1">
      <alignment/>
    </xf>
    <xf numFmtId="49" fontId="12" fillId="0" borderId="4" xfId="0" applyNumberFormat="1" applyFont="1" applyBorder="1" applyAlignment="1">
      <alignment horizontal="center"/>
    </xf>
    <xf numFmtId="172" fontId="12" fillId="0" borderId="0" xfId="0" applyNumberFormat="1" applyFont="1" applyAlignment="1">
      <alignment horizontal="right"/>
    </xf>
    <xf numFmtId="172" fontId="12" fillId="0" borderId="1" xfId="0" applyFont="1" applyBorder="1" applyAlignment="1">
      <alignment/>
    </xf>
    <xf numFmtId="49" fontId="12" fillId="0" borderId="0" xfId="0" applyNumberFormat="1" applyFont="1" applyAlignment="1">
      <alignment/>
    </xf>
    <xf numFmtId="172" fontId="9" fillId="0" borderId="0" xfId="0" applyFont="1" applyBorder="1" applyAlignment="1" applyProtection="1">
      <alignment/>
      <protection/>
    </xf>
    <xf numFmtId="172" fontId="3" fillId="0" borderId="0" xfId="0" applyFont="1" applyBorder="1" applyAlignment="1">
      <alignment/>
    </xf>
    <xf numFmtId="173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3" xfId="0" applyNumberFormat="1" applyFont="1" applyBorder="1" applyAlignment="1">
      <alignment horizontal="right"/>
    </xf>
    <xf numFmtId="172" fontId="12" fillId="0" borderId="0" xfId="0" applyNumberFormat="1" applyFont="1" applyAlignment="1">
      <alignment horizontal="center"/>
    </xf>
    <xf numFmtId="172" fontId="4" fillId="0" borderId="0" xfId="0" applyFont="1" applyAlignment="1">
      <alignment horizontal="right"/>
    </xf>
    <xf numFmtId="172" fontId="7" fillId="0" borderId="0" xfId="0" applyFont="1" applyAlignment="1" applyProtection="1">
      <alignment/>
      <protection/>
    </xf>
    <xf numFmtId="49" fontId="10" fillId="0" borderId="0" xfId="0" applyNumberFormat="1" applyFont="1" applyAlignment="1">
      <alignment horizontal="right"/>
    </xf>
    <xf numFmtId="172" fontId="5" fillId="0" borderId="0" xfId="0" applyFont="1" applyBorder="1" applyAlignment="1">
      <alignment/>
    </xf>
    <xf numFmtId="172" fontId="3" fillId="0" borderId="1" xfId="0" applyFont="1" applyBorder="1" applyAlignment="1">
      <alignment horizontal="center"/>
    </xf>
    <xf numFmtId="172" fontId="3" fillId="0" borderId="4" xfId="0" applyFont="1" applyBorder="1" applyAlignment="1">
      <alignment/>
    </xf>
    <xf numFmtId="172" fontId="5" fillId="0" borderId="4" xfId="0" applyFont="1" applyBorder="1" applyAlignment="1">
      <alignment/>
    </xf>
    <xf numFmtId="172" fontId="3" fillId="0" borderId="2" xfId="0" applyFont="1" applyBorder="1" applyAlignment="1">
      <alignment horizontal="left"/>
    </xf>
    <xf numFmtId="172" fontId="3" fillId="0" borderId="0" xfId="0" applyFont="1" applyBorder="1" applyAlignment="1">
      <alignment horizontal="left"/>
    </xf>
    <xf numFmtId="172" fontId="3" fillId="0" borderId="4" xfId="0" applyFont="1" applyBorder="1" applyAlignment="1">
      <alignment horizontal="left"/>
    </xf>
    <xf numFmtId="172" fontId="3" fillId="0" borderId="2" xfId="0" applyFont="1" applyBorder="1" applyAlignment="1" applyProtection="1">
      <alignment horizontal="center"/>
      <protection/>
    </xf>
    <xf numFmtId="172" fontId="3" fillId="0" borderId="2" xfId="0" applyFont="1" applyBorder="1" applyAlignment="1" applyProtection="1">
      <alignment horizontal="right"/>
      <protection/>
    </xf>
    <xf numFmtId="172" fontId="3" fillId="0" borderId="1" xfId="0" applyFont="1" applyBorder="1" applyAlignment="1" applyProtection="1">
      <alignment horizontal="left"/>
      <protection/>
    </xf>
    <xf numFmtId="172" fontId="3" fillId="0" borderId="1" xfId="0" applyFont="1" applyBorder="1" applyAlignment="1" applyProtection="1">
      <alignment horizontal="center"/>
      <protection/>
    </xf>
    <xf numFmtId="172" fontId="3" fillId="0" borderId="1" xfId="0" applyFont="1" applyBorder="1" applyAlignment="1" applyProtection="1">
      <alignment horizontal="right"/>
      <protection/>
    </xf>
    <xf numFmtId="172" fontId="6" fillId="0" borderId="0" xfId="0" applyFont="1" applyAlignment="1" applyProtection="1">
      <alignment horizontal="left"/>
      <protection/>
    </xf>
    <xf numFmtId="172" fontId="3" fillId="0" borderId="0" xfId="0" applyFont="1" applyAlignment="1" applyProtection="1" quotePrefix="1">
      <alignment horizontal="right"/>
      <protection/>
    </xf>
    <xf numFmtId="172" fontId="3" fillId="0" borderId="5" xfId="0" applyFont="1" applyBorder="1" applyAlignment="1">
      <alignment/>
    </xf>
    <xf numFmtId="172" fontId="3" fillId="0" borderId="5" xfId="0" applyFont="1" applyBorder="1" applyAlignment="1" applyProtection="1">
      <alignment horizontal="left"/>
      <protection/>
    </xf>
    <xf numFmtId="172" fontId="3" fillId="0" borderId="5" xfId="0" applyFont="1" applyBorder="1" applyAlignment="1" applyProtection="1" quotePrefix="1">
      <alignment horizontal="right"/>
      <protection/>
    </xf>
    <xf numFmtId="172" fontId="3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right"/>
      <protection/>
    </xf>
    <xf numFmtId="172" fontId="3" fillId="0" borderId="5" xfId="0" applyFont="1" applyBorder="1" applyAlignment="1" applyProtection="1">
      <alignment/>
      <protection/>
    </xf>
    <xf numFmtId="172" fontId="3" fillId="0" borderId="0" xfId="0" applyFont="1" applyAlignment="1" applyProtection="1">
      <alignment horizontal="fill"/>
      <protection/>
    </xf>
    <xf numFmtId="0" fontId="3" fillId="0" borderId="0" xfId="19" applyFont="1">
      <alignment/>
      <protection/>
    </xf>
    <xf numFmtId="0" fontId="3" fillId="0" borderId="0" xfId="19" applyFont="1" applyAlignment="1">
      <alignment horizontal="center"/>
      <protection/>
    </xf>
    <xf numFmtId="0" fontId="16" fillId="0" borderId="0" xfId="19" applyFont="1" applyAlignment="1">
      <alignment horizontal="right"/>
      <protection/>
    </xf>
    <xf numFmtId="0" fontId="2" fillId="0" borderId="0" xfId="19" applyFont="1">
      <alignment/>
      <protection/>
    </xf>
    <xf numFmtId="0" fontId="2" fillId="0" borderId="0" xfId="19" applyFont="1" applyAlignment="1">
      <alignment horizontal="left"/>
      <protection/>
    </xf>
    <xf numFmtId="0" fontId="7" fillId="0" borderId="0" xfId="19" applyFont="1" applyAlignment="1">
      <alignment horizontal="left"/>
      <protection/>
    </xf>
    <xf numFmtId="0" fontId="15" fillId="0" borderId="4" xfId="19" applyFont="1" applyBorder="1" applyAlignment="1">
      <alignment horizontal="left" vertical="top" wrapText="1"/>
      <protection/>
    </xf>
    <xf numFmtId="0" fontId="15" fillId="0" borderId="4" xfId="19" applyFont="1" applyBorder="1" applyAlignment="1">
      <alignment horizontal="center" vertical="top" wrapText="1"/>
      <protection/>
    </xf>
    <xf numFmtId="0" fontId="2" fillId="0" borderId="0" xfId="19" applyFont="1" applyAlignment="1">
      <alignment horizontal="left" vertical="top" wrapText="1"/>
      <protection/>
    </xf>
    <xf numFmtId="0" fontId="20" fillId="0" borderId="0" xfId="19" applyFont="1" applyAlignment="1">
      <alignment horizontal="left" vertical="top" wrapText="1"/>
      <protection/>
    </xf>
    <xf numFmtId="0" fontId="16" fillId="0" borderId="0" xfId="19" applyFont="1" applyAlignment="1">
      <alignment horizontal="left" vertical="top" wrapText="1"/>
      <protection/>
    </xf>
    <xf numFmtId="0" fontId="3" fillId="0" borderId="0" xfId="19" applyFont="1" applyAlignment="1">
      <alignment horizontal="center" vertical="top" wrapText="1"/>
      <protection/>
    </xf>
    <xf numFmtId="0" fontId="3" fillId="0" borderId="0" xfId="19" applyFont="1" applyAlignment="1">
      <alignment horizontal="left" vertical="top" wrapText="1"/>
      <protection/>
    </xf>
    <xf numFmtId="0" fontId="2" fillId="0" borderId="0" xfId="19" applyFont="1" applyAlignment="1">
      <alignment horizontal="center" vertical="top" wrapText="1"/>
      <protection/>
    </xf>
    <xf numFmtId="0" fontId="21" fillId="0" borderId="0" xfId="19" applyFont="1" applyAlignment="1">
      <alignment horizontal="left" vertical="top" wrapText="1"/>
      <protection/>
    </xf>
    <xf numFmtId="172" fontId="2" fillId="0" borderId="6" xfId="0" applyFont="1" applyBorder="1" applyAlignment="1">
      <alignment/>
    </xf>
    <xf numFmtId="172" fontId="2" fillId="0" borderId="7" xfId="0" applyFont="1" applyBorder="1" applyAlignment="1">
      <alignment horizontal="center"/>
    </xf>
    <xf numFmtId="172" fontId="2" fillId="0" borderId="6" xfId="0" applyFont="1" applyBorder="1" applyAlignment="1">
      <alignment horizontal="center"/>
    </xf>
    <xf numFmtId="172" fontId="2" fillId="0" borderId="8" xfId="0" applyFont="1" applyBorder="1" applyAlignment="1">
      <alignment/>
    </xf>
    <xf numFmtId="172" fontId="2" fillId="0" borderId="9" xfId="0" applyFont="1" applyBorder="1" applyAlignment="1">
      <alignment horizontal="center"/>
    </xf>
    <xf numFmtId="172" fontId="2" fillId="0" borderId="8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172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left"/>
    </xf>
    <xf numFmtId="172" fontId="3" fillId="0" borderId="0" xfId="0" applyFont="1" applyAlignment="1" quotePrefix="1">
      <alignment horizontal="center"/>
    </xf>
    <xf numFmtId="172" fontId="9" fillId="0" borderId="0" xfId="0" applyFont="1" applyBorder="1" applyAlignment="1" applyProtection="1">
      <alignment horizontal="fill"/>
      <protection/>
    </xf>
    <xf numFmtId="172" fontId="22" fillId="0" borderId="0" xfId="0" applyFont="1" applyAlignment="1">
      <alignment/>
    </xf>
    <xf numFmtId="172" fontId="3" fillId="0" borderId="3" xfId="0" applyFont="1" applyBorder="1" applyAlignment="1">
      <alignment/>
    </xf>
    <xf numFmtId="172" fontId="2" fillId="0" borderId="0" xfId="0" applyFont="1" applyBorder="1" applyAlignment="1" applyProtection="1" quotePrefix="1">
      <alignment horizontal="right"/>
      <protection/>
    </xf>
    <xf numFmtId="49" fontId="2" fillId="0" borderId="0" xfId="0" applyNumberFormat="1" applyFont="1" applyBorder="1" applyAlignment="1">
      <alignment horizontal="left"/>
    </xf>
    <xf numFmtId="172" fontId="2" fillId="0" borderId="2" xfId="0" applyFont="1" applyBorder="1" applyAlignment="1" quotePrefix="1">
      <alignment horizontal="right"/>
    </xf>
    <xf numFmtId="49" fontId="9" fillId="0" borderId="0" xfId="0" applyNumberFormat="1" applyFont="1" applyBorder="1" applyAlignment="1" applyProtection="1">
      <alignment horizontal="left"/>
      <protection/>
    </xf>
    <xf numFmtId="172" fontId="9" fillId="0" borderId="0" xfId="0" applyFont="1" applyBorder="1" applyAlignment="1" applyProtection="1">
      <alignment horizontal="left"/>
      <protection/>
    </xf>
    <xf numFmtId="172" fontId="14" fillId="0" borderId="0" xfId="0" applyFont="1" applyBorder="1" applyAlignment="1">
      <alignment/>
    </xf>
    <xf numFmtId="172" fontId="9" fillId="0" borderId="0" xfId="0" applyFont="1" applyBorder="1" applyAlignment="1" applyProtection="1" quotePrefix="1">
      <alignment horizontal="right"/>
      <protection/>
    </xf>
    <xf numFmtId="172" fontId="9" fillId="0" borderId="1" xfId="0" applyFont="1" applyBorder="1" applyAlignment="1" applyProtection="1">
      <alignment horizontal="left"/>
      <protection/>
    </xf>
    <xf numFmtId="172" fontId="9" fillId="0" borderId="1" xfId="0" applyFont="1" applyBorder="1" applyAlignment="1" applyProtection="1">
      <alignment/>
      <protection/>
    </xf>
    <xf numFmtId="172" fontId="23" fillId="0" borderId="0" xfId="0" applyFont="1" applyBorder="1" applyAlignment="1">
      <alignment/>
    </xf>
    <xf numFmtId="172" fontId="23" fillId="0" borderId="0" xfId="0" applyFont="1" applyAlignment="1">
      <alignment/>
    </xf>
    <xf numFmtId="172" fontId="10" fillId="0" borderId="3" xfId="0" applyFont="1" applyBorder="1" applyAlignment="1" applyProtection="1">
      <alignment horizontal="center"/>
      <protection/>
    </xf>
    <xf numFmtId="172" fontId="11" fillId="0" borderId="3" xfId="0" applyFont="1" applyBorder="1" applyAlignment="1">
      <alignment/>
    </xf>
    <xf numFmtId="172" fontId="10" fillId="0" borderId="0" xfId="0" applyFont="1" applyBorder="1" applyAlignment="1">
      <alignment horizontal="right"/>
    </xf>
    <xf numFmtId="172" fontId="24" fillId="0" borderId="0" xfId="0" applyFont="1" applyAlignment="1">
      <alignment/>
    </xf>
    <xf numFmtId="172" fontId="24" fillId="0" borderId="0" xfId="0" applyFont="1" applyAlignment="1">
      <alignment horizontal="right"/>
    </xf>
    <xf numFmtId="172" fontId="2" fillId="0" borderId="0" xfId="0" applyFont="1" applyBorder="1" applyAlignment="1" applyProtection="1" quotePrefix="1">
      <alignment horizontal="center"/>
      <protection/>
    </xf>
    <xf numFmtId="172" fontId="2" fillId="0" borderId="0" xfId="0" applyFont="1" applyBorder="1" applyAlignment="1" applyProtection="1">
      <alignment/>
      <protection/>
    </xf>
    <xf numFmtId="172" fontId="2" fillId="0" borderId="12" xfId="0" applyFont="1" applyBorder="1" applyAlignment="1" applyProtection="1" quotePrefix="1">
      <alignment horizontal="center"/>
      <protection/>
    </xf>
    <xf numFmtId="172" fontId="2" fillId="0" borderId="12" xfId="0" applyFont="1" applyBorder="1" applyAlignment="1" applyProtection="1">
      <alignment horizontal="center"/>
      <protection/>
    </xf>
    <xf numFmtId="172" fontId="2" fillId="0" borderId="13" xfId="0" applyFont="1" applyBorder="1" applyAlignment="1" applyProtection="1">
      <alignment horizontal="center"/>
      <protection/>
    </xf>
    <xf numFmtId="172" fontId="3" fillId="0" borderId="0" xfId="0" applyFont="1" applyBorder="1" applyAlignment="1" applyProtection="1">
      <alignment/>
      <protection/>
    </xf>
    <xf numFmtId="172" fontId="2" fillId="0" borderId="0" xfId="0" applyNumberFormat="1" applyFont="1" applyAlignment="1" quotePrefix="1">
      <alignment horizontal="right"/>
    </xf>
    <xf numFmtId="172" fontId="2" fillId="0" borderId="0" xfId="0" applyNumberFormat="1" applyFont="1" applyAlignment="1">
      <alignment horizontal="right"/>
    </xf>
    <xf numFmtId="172" fontId="2" fillId="0" borderId="4" xfId="0" applyNumberFormat="1" applyFont="1" applyBorder="1" applyAlignment="1">
      <alignment horizontal="right"/>
    </xf>
    <xf numFmtId="172" fontId="2" fillId="0" borderId="10" xfId="0" applyFont="1" applyBorder="1" applyAlignment="1">
      <alignment horizontal="center"/>
    </xf>
    <xf numFmtId="172" fontId="2" fillId="0" borderId="13" xfId="0" applyFont="1" applyBorder="1" applyAlignment="1">
      <alignment/>
    </xf>
    <xf numFmtId="172" fontId="16" fillId="0" borderId="0" xfId="0" applyFont="1" applyAlignment="1">
      <alignment horizontal="center"/>
    </xf>
    <xf numFmtId="172" fontId="8" fillId="0" borderId="5" xfId="0" applyFont="1" applyBorder="1" applyAlignment="1" applyProtection="1">
      <alignment horizontal="right"/>
      <protection/>
    </xf>
    <xf numFmtId="172" fontId="2" fillId="0" borderId="0" xfId="0" applyFont="1" applyBorder="1" applyAlignment="1" quotePrefix="1">
      <alignment horizontal="right"/>
    </xf>
    <xf numFmtId="172" fontId="3" fillId="0" borderId="0" xfId="0" applyFont="1" applyFill="1" applyAlignment="1">
      <alignment/>
    </xf>
    <xf numFmtId="49" fontId="2" fillId="0" borderId="1" xfId="0" applyNumberFormat="1" applyFont="1" applyBorder="1" applyAlignment="1" applyProtection="1">
      <alignment horizontal="left"/>
      <protection/>
    </xf>
    <xf numFmtId="172" fontId="2" fillId="0" borderId="1" xfId="0" applyFont="1" applyBorder="1" applyAlignment="1" applyProtection="1">
      <alignment horizontal="left"/>
      <protection/>
    </xf>
    <xf numFmtId="172" fontId="2" fillId="0" borderId="1" xfId="0" applyFont="1" applyBorder="1" applyAlignment="1" applyProtection="1">
      <alignment/>
      <protection/>
    </xf>
    <xf numFmtId="172" fontId="2" fillId="0" borderId="1" xfId="0" applyFont="1" applyBorder="1" applyAlignment="1" applyProtection="1" quotePrefix="1">
      <alignment horizontal="center"/>
      <protection/>
    </xf>
    <xf numFmtId="172" fontId="2" fillId="0" borderId="1" xfId="0" applyFont="1" applyBorder="1" applyAlignment="1" applyProtection="1" quotePrefix="1">
      <alignment horizontal="right"/>
      <protection/>
    </xf>
    <xf numFmtId="172" fontId="9" fillId="0" borderId="2" xfId="0" applyFont="1" applyBorder="1" applyAlignment="1" applyProtection="1">
      <alignment horizontal="center"/>
      <protection/>
    </xf>
    <xf numFmtId="172" fontId="9" fillId="0" borderId="1" xfId="0" applyFont="1" applyBorder="1" applyAlignment="1" applyProtection="1" quotePrefix="1">
      <alignment horizontal="center"/>
      <protection/>
    </xf>
    <xf numFmtId="172" fontId="15" fillId="0" borderId="0" xfId="0" applyFont="1" applyAlignment="1">
      <alignment horizontal="right"/>
    </xf>
    <xf numFmtId="172" fontId="3" fillId="0" borderId="5" xfId="0" applyFont="1" applyBorder="1" applyAlignment="1" applyProtection="1">
      <alignment horizontal="right"/>
      <protection/>
    </xf>
    <xf numFmtId="172" fontId="18" fillId="0" borderId="0" xfId="0" applyFont="1" applyAlignment="1" applyProtection="1">
      <alignment horizontal="left"/>
      <protection/>
    </xf>
    <xf numFmtId="49" fontId="10" fillId="0" borderId="4" xfId="0" applyNumberFormat="1" applyFont="1" applyBorder="1" applyAlignment="1">
      <alignment/>
    </xf>
    <xf numFmtId="49" fontId="10" fillId="0" borderId="4" xfId="0" applyNumberFormat="1" applyFont="1" applyBorder="1" applyAlignment="1" applyProtection="1">
      <alignment horizontal="center"/>
      <protection/>
    </xf>
    <xf numFmtId="49" fontId="10" fillId="0" borderId="14" xfId="0" applyNumberFormat="1" applyFont="1" applyBorder="1" applyAlignment="1" applyProtection="1">
      <alignment horizontal="center"/>
      <protection/>
    </xf>
    <xf numFmtId="49" fontId="10" fillId="0" borderId="15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>
      <alignment/>
    </xf>
    <xf numFmtId="172" fontId="2" fillId="0" borderId="16" xfId="0" applyFont="1" applyBorder="1" applyAlignment="1" applyProtection="1">
      <alignment/>
      <protection/>
    </xf>
    <xf numFmtId="172" fontId="2" fillId="0" borderId="17" xfId="0" applyFont="1" applyBorder="1" applyAlignment="1" applyProtection="1" quotePrefix="1">
      <alignment horizontal="center"/>
      <protection/>
    </xf>
    <xf numFmtId="172" fontId="3" fillId="0" borderId="12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172" fontId="3" fillId="0" borderId="12" xfId="0" applyFont="1" applyBorder="1" applyAlignment="1">
      <alignment/>
    </xf>
    <xf numFmtId="172" fontId="3" fillId="0" borderId="0" xfId="0" applyFont="1" applyFill="1" applyBorder="1" applyAlignment="1">
      <alignment/>
    </xf>
    <xf numFmtId="172" fontId="3" fillId="0" borderId="0" xfId="0" applyFont="1" applyFill="1" applyBorder="1" applyAlignment="1" quotePrefix="1">
      <alignment horizontal="right"/>
    </xf>
    <xf numFmtId="172" fontId="3" fillId="0" borderId="17" xfId="0" applyFont="1" applyBorder="1" applyAlignment="1">
      <alignment/>
    </xf>
    <xf numFmtId="172" fontId="3" fillId="0" borderId="13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172" fontId="3" fillId="0" borderId="13" xfId="0" applyFont="1" applyBorder="1" applyAlignment="1">
      <alignment/>
    </xf>
    <xf numFmtId="172" fontId="3" fillId="0" borderId="16" xfId="0" applyFont="1" applyBorder="1" applyAlignment="1">
      <alignment/>
    </xf>
    <xf numFmtId="172" fontId="3" fillId="0" borderId="9" xfId="0" applyFont="1" applyBorder="1" applyAlignment="1">
      <alignment horizontal="center"/>
    </xf>
    <xf numFmtId="172" fontId="3" fillId="0" borderId="18" xfId="0" applyFont="1" applyBorder="1" applyAlignment="1">
      <alignment horizontal="center"/>
    </xf>
    <xf numFmtId="172" fontId="12" fillId="0" borderId="2" xfId="0" applyFont="1" applyBorder="1" applyAlignment="1" applyProtection="1">
      <alignment horizontal="center"/>
      <protection/>
    </xf>
    <xf numFmtId="172" fontId="12" fillId="0" borderId="0" xfId="0" applyFont="1" applyBorder="1" applyAlignment="1" applyProtection="1">
      <alignment horizontal="center"/>
      <protection/>
    </xf>
    <xf numFmtId="172" fontId="12" fillId="0" borderId="3" xfId="0" applyFont="1" applyBorder="1" applyAlignment="1" applyProtection="1">
      <alignment horizontal="center"/>
      <protection/>
    </xf>
    <xf numFmtId="49" fontId="12" fillId="0" borderId="1" xfId="0" applyNumberFormat="1" applyFont="1" applyBorder="1" applyAlignment="1" applyProtection="1">
      <alignment horizontal="center"/>
      <protection/>
    </xf>
    <xf numFmtId="49" fontId="12" fillId="0" borderId="1" xfId="0" applyNumberFormat="1" applyFont="1" applyBorder="1" applyAlignment="1">
      <alignment horizontal="center"/>
    </xf>
    <xf numFmtId="49" fontId="12" fillId="0" borderId="0" xfId="0" applyNumberFormat="1" applyFont="1" applyAlignment="1" applyProtection="1">
      <alignment horizontal="left"/>
      <protection/>
    </xf>
    <xf numFmtId="172" fontId="12" fillId="0" borderId="0" xfId="0" applyFont="1" applyAlignment="1" applyProtection="1">
      <alignment horizontal="left"/>
      <protection/>
    </xf>
    <xf numFmtId="49" fontId="12" fillId="0" borderId="1" xfId="0" applyNumberFormat="1" applyFont="1" applyBorder="1" applyAlignment="1" applyProtection="1">
      <alignment horizontal="left"/>
      <protection/>
    </xf>
    <xf numFmtId="172" fontId="12" fillId="0" borderId="1" xfId="0" applyFont="1" applyBorder="1" applyAlignment="1" applyProtection="1" quotePrefix="1">
      <alignment horizontal="center"/>
      <protection/>
    </xf>
    <xf numFmtId="172" fontId="12" fillId="0" borderId="0" xfId="0" applyFont="1" applyBorder="1" applyAlignment="1" applyProtection="1" quotePrefix="1">
      <alignment horizontal="center"/>
      <protection/>
    </xf>
    <xf numFmtId="172" fontId="3" fillId="0" borderId="0" xfId="0" applyFont="1" applyBorder="1" applyAlignment="1" quotePrefix="1">
      <alignment horizontal="center"/>
    </xf>
    <xf numFmtId="172" fontId="12" fillId="0" borderId="1" xfId="0" applyFont="1" applyBorder="1" applyAlignment="1" applyProtection="1">
      <alignment/>
      <protection/>
    </xf>
    <xf numFmtId="49" fontId="12" fillId="0" borderId="4" xfId="0" applyNumberFormat="1" applyFont="1" applyBorder="1" applyAlignment="1" applyProtection="1">
      <alignment horizontal="center"/>
      <protection/>
    </xf>
    <xf numFmtId="172" fontId="3" fillId="0" borderId="0" xfId="0" applyFont="1" applyBorder="1" applyAlignment="1" applyProtection="1">
      <alignment horizontal="right"/>
      <protection/>
    </xf>
    <xf numFmtId="49" fontId="3" fillId="0" borderId="14" xfId="0" applyNumberFormat="1" applyFont="1" applyBorder="1" applyAlignment="1" quotePrefix="1">
      <alignment horizontal="center"/>
    </xf>
    <xf numFmtId="172" fontId="3" fillId="0" borderId="7" xfId="0" applyFont="1" applyBorder="1" applyAlignment="1">
      <alignment horizontal="center"/>
    </xf>
    <xf numFmtId="172" fontId="14" fillId="0" borderId="2" xfId="0" applyFont="1" applyBorder="1" applyAlignment="1" applyProtection="1">
      <alignment horizontal="left"/>
      <protection/>
    </xf>
    <xf numFmtId="172" fontId="25" fillId="0" borderId="0" xfId="0" applyFont="1" applyAlignment="1">
      <alignment/>
    </xf>
    <xf numFmtId="172" fontId="20" fillId="0" borderId="0" xfId="0" applyFont="1" applyBorder="1" applyAlignment="1">
      <alignment/>
    </xf>
    <xf numFmtId="172" fontId="12" fillId="0" borderId="0" xfId="0" applyNumberFormat="1" applyFont="1" applyFill="1" applyBorder="1" applyAlignment="1">
      <alignment/>
    </xf>
    <xf numFmtId="49" fontId="3" fillId="0" borderId="0" xfId="0" applyNumberFormat="1" applyFont="1" applyAlignment="1">
      <alignment/>
    </xf>
    <xf numFmtId="49" fontId="3" fillId="0" borderId="2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49" fontId="8" fillId="0" borderId="0" xfId="0" applyNumberFormat="1" applyFont="1" applyAlignment="1">
      <alignment horizontal="right"/>
    </xf>
    <xf numFmtId="49" fontId="3" fillId="0" borderId="1" xfId="0" applyNumberFormat="1" applyFont="1" applyBorder="1" applyAlignment="1">
      <alignment/>
    </xf>
    <xf numFmtId="172" fontId="3" fillId="0" borderId="0" xfId="0" applyFont="1" applyFill="1" applyAlignment="1">
      <alignment horizontal="center"/>
    </xf>
    <xf numFmtId="172" fontId="3" fillId="0" borderId="7" xfId="0" applyFont="1" applyBorder="1" applyAlignment="1" applyProtection="1">
      <alignment horizontal="right"/>
      <protection/>
    </xf>
    <xf numFmtId="172" fontId="3" fillId="0" borderId="17" xfId="0" applyFont="1" applyBorder="1" applyAlignment="1" applyProtection="1">
      <alignment horizontal="right"/>
      <protection/>
    </xf>
    <xf numFmtId="172" fontId="3" fillId="0" borderId="12" xfId="0" applyFont="1" applyBorder="1" applyAlignment="1" applyProtection="1" quotePrefix="1">
      <alignment horizontal="right"/>
      <protection/>
    </xf>
    <xf numFmtId="172" fontId="3" fillId="0" borderId="12" xfId="0" applyFont="1" applyBorder="1" applyAlignment="1" applyProtection="1">
      <alignment horizontal="right"/>
      <protection/>
    </xf>
    <xf numFmtId="172" fontId="3" fillId="0" borderId="11" xfId="0" applyFont="1" applyBorder="1" applyAlignment="1" applyProtection="1" quotePrefix="1">
      <alignment horizontal="right"/>
      <protection/>
    </xf>
    <xf numFmtId="172" fontId="3" fillId="0" borderId="12" xfId="0" applyFont="1" applyBorder="1" applyAlignment="1" applyProtection="1">
      <alignment/>
      <protection/>
    </xf>
    <xf numFmtId="172" fontId="3" fillId="0" borderId="11" xfId="0" applyFont="1" applyBorder="1" applyAlignment="1" applyProtection="1">
      <alignment/>
      <protection/>
    </xf>
    <xf numFmtId="172" fontId="3" fillId="0" borderId="12" xfId="0" applyFont="1" applyBorder="1" applyAlignment="1" applyProtection="1">
      <alignment horizontal="fill"/>
      <protection/>
    </xf>
    <xf numFmtId="172" fontId="2" fillId="0" borderId="19" xfId="0" applyFont="1" applyBorder="1" applyAlignment="1">
      <alignment horizontal="center"/>
    </xf>
    <xf numFmtId="172" fontId="2" fillId="0" borderId="0" xfId="0" applyFont="1" applyBorder="1" applyAlignment="1" quotePrefix="1">
      <alignment horizontal="center"/>
    </xf>
    <xf numFmtId="172" fontId="23" fillId="0" borderId="0" xfId="0" applyFont="1" applyBorder="1" applyAlignment="1" quotePrefix="1">
      <alignment horizontal="right"/>
    </xf>
    <xf numFmtId="49" fontId="2" fillId="0" borderId="0" xfId="0" applyNumberFormat="1" applyFont="1" applyBorder="1" applyAlignment="1">
      <alignment horizontal="center"/>
    </xf>
    <xf numFmtId="172" fontId="3" fillId="0" borderId="5" xfId="0" applyFont="1" applyBorder="1" applyAlignment="1">
      <alignment horizontal="center"/>
    </xf>
    <xf numFmtId="172" fontId="3" fillId="0" borderId="0" xfId="0" applyFont="1" applyBorder="1" applyAlignment="1" applyProtection="1" quotePrefix="1">
      <alignment horizontal="right"/>
      <protection/>
    </xf>
    <xf numFmtId="172" fontId="3" fillId="0" borderId="5" xfId="0" applyFont="1" applyBorder="1" applyAlignment="1" applyProtection="1">
      <alignment horizontal="center"/>
      <protection/>
    </xf>
    <xf numFmtId="172" fontId="3" fillId="0" borderId="0" xfId="0" applyFont="1" applyAlignment="1" applyProtection="1" quotePrefix="1">
      <alignment horizontal="center"/>
      <protection/>
    </xf>
    <xf numFmtId="172" fontId="3" fillId="0" borderId="5" xfId="0" applyFont="1" applyBorder="1" applyAlignment="1" applyProtection="1" quotePrefix="1">
      <alignment horizontal="center"/>
      <protection/>
    </xf>
    <xf numFmtId="172" fontId="3" fillId="0" borderId="0" xfId="0" applyFont="1" applyBorder="1" applyAlignment="1" applyProtection="1" quotePrefix="1">
      <alignment horizontal="center"/>
      <protection/>
    </xf>
    <xf numFmtId="172" fontId="3" fillId="0" borderId="0" xfId="0" applyFont="1" applyBorder="1" applyAlignment="1" applyProtection="1">
      <alignment horizontal="center"/>
      <protection/>
    </xf>
    <xf numFmtId="172" fontId="13" fillId="0" borderId="0" xfId="0" applyFont="1" applyBorder="1" applyAlignment="1">
      <alignment/>
    </xf>
    <xf numFmtId="172" fontId="23" fillId="0" borderId="0" xfId="0" applyFont="1" applyBorder="1" applyAlignment="1">
      <alignment horizontal="right"/>
    </xf>
    <xf numFmtId="175" fontId="2" fillId="0" borderId="0" xfId="0" applyNumberFormat="1" applyFont="1" applyAlignment="1">
      <alignment horizontal="right"/>
    </xf>
    <xf numFmtId="172" fontId="2" fillId="0" borderId="1" xfId="0" applyFont="1" applyBorder="1" applyAlignment="1">
      <alignment horizontal="center"/>
    </xf>
    <xf numFmtId="172" fontId="2" fillId="0" borderId="0" xfId="0" applyNumberFormat="1" applyFont="1" applyAlignment="1">
      <alignment horizontal="center"/>
    </xf>
    <xf numFmtId="175" fontId="2" fillId="0" borderId="0" xfId="0" applyNumberFormat="1" applyFont="1" applyAlignment="1">
      <alignment horizontal="center"/>
    </xf>
    <xf numFmtId="175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2" fontId="2" fillId="0" borderId="11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2" fillId="0" borderId="11" xfId="0" applyNumberFormat="1" applyFont="1" applyBorder="1" applyAlignment="1" quotePrefix="1">
      <alignment horizontal="right"/>
    </xf>
    <xf numFmtId="2" fontId="7" fillId="0" borderId="11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 quotePrefix="1">
      <alignment horizontal="right"/>
    </xf>
    <xf numFmtId="2" fontId="7" fillId="0" borderId="9" xfId="0" applyNumberFormat="1" applyFont="1" applyBorder="1" applyAlignment="1">
      <alignment horizontal="right"/>
    </xf>
    <xf numFmtId="2" fontId="7" fillId="0" borderId="8" xfId="0" applyNumberFormat="1" applyFont="1" applyBorder="1" applyAlignment="1">
      <alignment horizontal="right"/>
    </xf>
    <xf numFmtId="2" fontId="7" fillId="0" borderId="18" xfId="0" applyNumberFormat="1" applyFont="1" applyBorder="1" applyAlignment="1">
      <alignment horizontal="right"/>
    </xf>
    <xf numFmtId="2" fontId="7" fillId="0" borderId="11" xfId="0" applyNumberFormat="1" applyFont="1" applyBorder="1" applyAlignment="1" quotePrefix="1">
      <alignment horizontal="right"/>
    </xf>
    <xf numFmtId="2" fontId="7" fillId="0" borderId="10" xfId="0" applyNumberFormat="1" applyFont="1" applyBorder="1" applyAlignment="1" quotePrefix="1">
      <alignment horizontal="right"/>
    </xf>
    <xf numFmtId="2" fontId="2" fillId="0" borderId="0" xfId="20" applyNumberFormat="1" applyFont="1" applyAlignment="1">
      <alignment horizontal="center"/>
    </xf>
    <xf numFmtId="172" fontId="8" fillId="0" borderId="5" xfId="0" applyFont="1" applyBorder="1" applyAlignment="1" applyProtection="1">
      <alignment horizontal="left"/>
      <protection/>
    </xf>
    <xf numFmtId="172" fontId="8" fillId="0" borderId="5" xfId="0" applyFont="1" applyBorder="1" applyAlignment="1" applyProtection="1">
      <alignment/>
      <protection/>
    </xf>
    <xf numFmtId="172" fontId="8" fillId="0" borderId="5" xfId="0" applyFont="1" applyBorder="1" applyAlignment="1" applyProtection="1">
      <alignment horizontal="center"/>
      <protection/>
    </xf>
    <xf numFmtId="172" fontId="8" fillId="0" borderId="11" xfId="0" applyFont="1" applyBorder="1" applyAlignment="1" applyProtection="1">
      <alignment/>
      <protection/>
    </xf>
    <xf numFmtId="172" fontId="3" fillId="0" borderId="0" xfId="0" applyFont="1" applyBorder="1" applyAlignment="1" applyProtection="1">
      <alignment horizontal="left"/>
      <protection/>
    </xf>
    <xf numFmtId="172" fontId="14" fillId="0" borderId="3" xfId="0" applyFont="1" applyBorder="1" applyAlignment="1">
      <alignment/>
    </xf>
    <xf numFmtId="172" fontId="8" fillId="0" borderId="0" xfId="0" applyFont="1" applyBorder="1" applyAlignment="1" applyProtection="1">
      <alignment horizontal="left"/>
      <protection/>
    </xf>
    <xf numFmtId="172" fontId="14" fillId="0" borderId="0" xfId="0" applyFont="1" applyAlignment="1" applyProtection="1">
      <alignment horizontal="right"/>
      <protection/>
    </xf>
    <xf numFmtId="172" fontId="3" fillId="0" borderId="0" xfId="0" applyFont="1" applyBorder="1" applyAlignment="1" applyProtection="1">
      <alignment horizontal="fill"/>
      <protection/>
    </xf>
    <xf numFmtId="172" fontId="14" fillId="0" borderId="0" xfId="0" applyFont="1" applyAlignment="1">
      <alignment/>
    </xf>
    <xf numFmtId="172" fontId="14" fillId="0" borderId="0" xfId="0" applyFont="1" applyAlignment="1">
      <alignment horizontal="right"/>
    </xf>
    <xf numFmtId="172" fontId="3" fillId="0" borderId="0" xfId="0" applyNumberFormat="1" applyFont="1" applyFill="1" applyBorder="1" applyAlignment="1" quotePrefix="1">
      <alignment horizontal="center"/>
    </xf>
    <xf numFmtId="172" fontId="14" fillId="0" borderId="0" xfId="0" applyFont="1" applyBorder="1" applyAlignment="1" applyProtection="1">
      <alignment horizontal="left"/>
      <protection/>
    </xf>
    <xf numFmtId="172" fontId="14" fillId="0" borderId="0" xfId="0" applyFont="1" applyBorder="1" applyAlignment="1" applyProtection="1">
      <alignment horizontal="right"/>
      <protection/>
    </xf>
    <xf numFmtId="172" fontId="3" fillId="0" borderId="13" xfId="0" applyFont="1" applyBorder="1" applyAlignment="1">
      <alignment horizontal="right"/>
    </xf>
    <xf numFmtId="172" fontId="10" fillId="0" borderId="0" xfId="0" applyFont="1" applyBorder="1" applyAlignment="1" quotePrefix="1">
      <alignment horizontal="right"/>
    </xf>
    <xf numFmtId="172" fontId="14" fillId="0" borderId="0" xfId="0" applyFont="1" applyBorder="1" applyAlignment="1">
      <alignment horizontal="right"/>
    </xf>
    <xf numFmtId="172" fontId="2" fillId="0" borderId="0" xfId="0" applyFont="1" applyAlignment="1" applyProtection="1" quotePrefix="1">
      <alignment/>
      <protection/>
    </xf>
    <xf numFmtId="172" fontId="2" fillId="0" borderId="0" xfId="0" applyFont="1" applyAlignment="1">
      <alignment/>
    </xf>
    <xf numFmtId="172" fontId="2" fillId="0" borderId="0" xfId="0" applyFont="1" applyAlignment="1" applyProtection="1">
      <alignment/>
      <protection/>
    </xf>
    <xf numFmtId="172" fontId="10" fillId="0" borderId="1" xfId="0" applyFont="1" applyBorder="1" applyAlignment="1" applyProtection="1" quotePrefix="1">
      <alignment horizontal="center"/>
      <protection/>
    </xf>
    <xf numFmtId="172" fontId="7" fillId="0" borderId="0" xfId="0" applyFont="1" applyAlignment="1" applyProtection="1">
      <alignment/>
      <protection/>
    </xf>
    <xf numFmtId="172" fontId="10" fillId="0" borderId="2" xfId="0" applyFont="1" applyBorder="1" applyAlignment="1" applyProtection="1">
      <alignment horizontal="center"/>
      <protection/>
    </xf>
    <xf numFmtId="172" fontId="10" fillId="0" borderId="5" xfId="0" applyFont="1" applyBorder="1" applyAlignment="1" applyProtection="1">
      <alignment horizontal="center"/>
      <protection/>
    </xf>
    <xf numFmtId="172" fontId="2" fillId="0" borderId="3" xfId="0" applyFont="1" applyBorder="1" applyAlignment="1">
      <alignment horizontal="center"/>
    </xf>
    <xf numFmtId="172" fontId="2" fillId="0" borderId="5" xfId="0" applyFont="1" applyBorder="1" applyAlignment="1">
      <alignment horizontal="center"/>
    </xf>
    <xf numFmtId="172" fontId="2" fillId="0" borderId="0" xfId="0" applyFont="1" applyAlignment="1">
      <alignment horizontal="center"/>
    </xf>
    <xf numFmtId="172" fontId="7" fillId="0" borderId="0" xfId="0" applyFont="1" applyAlignment="1">
      <alignment horizontal="center"/>
    </xf>
    <xf numFmtId="172" fontId="2" fillId="0" borderId="2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172" fontId="25" fillId="0" borderId="0" xfId="0" applyFont="1" applyAlignment="1">
      <alignment horizontal="left"/>
    </xf>
    <xf numFmtId="0" fontId="16" fillId="0" borderId="0" xfId="19" applyFont="1" applyAlignment="1">
      <alignment horizontal="left" vertical="top" wrapText="1"/>
      <protection/>
    </xf>
    <xf numFmtId="0" fontId="3" fillId="0" borderId="0" xfId="19" applyFont="1" applyAlignment="1">
      <alignment horizontal="left" vertical="top" wrapText="1"/>
      <protection/>
    </xf>
    <xf numFmtId="0" fontId="19" fillId="0" borderId="0" xfId="19" applyFont="1" applyAlignment="1">
      <alignment horizontal="center"/>
      <protection/>
    </xf>
    <xf numFmtId="172" fontId="17" fillId="0" borderId="0" xfId="0" applyFont="1" applyAlignment="1" applyProtection="1">
      <alignment horizontal="center"/>
      <protection/>
    </xf>
    <xf numFmtId="172" fontId="3" fillId="0" borderId="5" xfId="0" applyFont="1" applyBorder="1" applyAlignment="1" applyProtection="1">
      <alignment horizontal="center"/>
      <protection/>
    </xf>
    <xf numFmtId="172" fontId="12" fillId="0" borderId="0" xfId="0" applyFont="1" applyAlignment="1">
      <alignment horizontal="center"/>
    </xf>
    <xf numFmtId="172" fontId="18" fillId="0" borderId="0" xfId="0" applyFont="1" applyAlignment="1" applyProtection="1">
      <alignment horizontal="center"/>
      <protection/>
    </xf>
    <xf numFmtId="172" fontId="16" fillId="0" borderId="0" xfId="0" applyFont="1" applyAlignment="1" applyProtection="1">
      <alignment horizontal="center"/>
      <protection/>
    </xf>
    <xf numFmtId="172" fontId="2" fillId="0" borderId="5" xfId="0" applyFont="1" applyBorder="1" applyAlignment="1" applyProtection="1">
      <alignment horizontal="center"/>
      <protection/>
    </xf>
    <xf numFmtId="172" fontId="3" fillId="0" borderId="0" xfId="0" applyFont="1" applyAlignment="1" applyProtection="1">
      <alignment horizontal="center"/>
      <protection/>
    </xf>
    <xf numFmtId="172" fontId="2" fillId="0" borderId="20" xfId="0" applyFont="1" applyBorder="1" applyAlignment="1" applyProtection="1">
      <alignment horizontal="center"/>
      <protection/>
    </xf>
    <xf numFmtId="172" fontId="2" fillId="0" borderId="11" xfId="0" applyFont="1" applyBorder="1" applyAlignment="1" applyProtection="1">
      <alignment horizontal="center"/>
      <protection/>
    </xf>
    <xf numFmtId="172" fontId="3" fillId="0" borderId="0" xfId="0" applyFont="1" applyAlignment="1">
      <alignment horizontal="center"/>
    </xf>
    <xf numFmtId="172" fontId="10" fillId="0" borderId="3" xfId="0" applyFont="1" applyBorder="1" applyAlignment="1" applyProtection="1">
      <alignment horizontal="center"/>
      <protection/>
    </xf>
    <xf numFmtId="172" fontId="10" fillId="0" borderId="0" xfId="0" applyFont="1" applyBorder="1" applyAlignment="1" applyProtection="1">
      <alignment horizontal="center"/>
      <protection/>
    </xf>
    <xf numFmtId="172" fontId="12" fillId="0" borderId="0" xfId="0" applyFont="1" applyAlignment="1" applyProtection="1">
      <alignment horizontal="center"/>
      <protection/>
    </xf>
    <xf numFmtId="172" fontId="15" fillId="0" borderId="0" xfId="0" applyFont="1" applyAlignment="1" applyProtection="1">
      <alignment horizontal="center"/>
      <protection/>
    </xf>
    <xf numFmtId="172" fontId="2" fillId="0" borderId="0" xfId="0" applyFont="1" applyBorder="1" applyAlignment="1">
      <alignment horizontal="center"/>
    </xf>
    <xf numFmtId="172" fontId="4" fillId="0" borderId="2" xfId="0" applyFont="1" applyBorder="1" applyAlignment="1">
      <alignment horizontal="center"/>
    </xf>
    <xf numFmtId="172" fontId="12" fillId="0" borderId="2" xfId="0" applyFont="1" applyBorder="1" applyAlignment="1">
      <alignment horizontal="center"/>
    </xf>
    <xf numFmtId="172" fontId="12" fillId="0" borderId="3" xfId="0" applyFont="1" applyBorder="1" applyAlignment="1">
      <alignment horizontal="center"/>
    </xf>
    <xf numFmtId="172" fontId="8" fillId="0" borderId="0" xfId="0" applyFont="1" applyAlignment="1">
      <alignment horizontal="center"/>
    </xf>
    <xf numFmtId="172" fontId="3" fillId="0" borderId="0" xfId="0" applyFont="1" applyAlignment="1">
      <alignment horizontal="right"/>
    </xf>
    <xf numFmtId="172" fontId="2" fillId="0" borderId="0" xfId="0" applyFont="1" applyAlignment="1" applyProtection="1">
      <alignment horizontal="center"/>
      <protection/>
    </xf>
    <xf numFmtId="172" fontId="7" fillId="0" borderId="0" xfId="0" applyFont="1" applyAlignment="1" applyProtection="1">
      <alignment horizontal="center"/>
      <protection/>
    </xf>
    <xf numFmtId="172" fontId="3" fillId="0" borderId="13" xfId="0" applyFont="1" applyBorder="1" applyAlignment="1">
      <alignment horizontal="center"/>
    </xf>
    <xf numFmtId="172" fontId="3" fillId="0" borderId="20" xfId="0" applyFont="1" applyBorder="1" applyAlignment="1">
      <alignment horizontal="center"/>
    </xf>
    <xf numFmtId="172" fontId="3" fillId="0" borderId="5" xfId="0" applyFont="1" applyBorder="1" applyAlignment="1">
      <alignment horizontal="center"/>
    </xf>
    <xf numFmtId="172" fontId="3" fillId="0" borderId="11" xfId="0" applyFont="1" applyBorder="1" applyAlignment="1">
      <alignment horizontal="center"/>
    </xf>
    <xf numFmtId="172" fontId="3" fillId="0" borderId="2" xfId="0" applyFont="1" applyBorder="1" applyAlignment="1">
      <alignment horizontal="center"/>
    </xf>
    <xf numFmtId="172" fontId="3" fillId="0" borderId="3" xfId="0" applyFont="1" applyBorder="1" applyAlignment="1">
      <alignment horizontal="center"/>
    </xf>
    <xf numFmtId="172" fontId="6" fillId="0" borderId="0" xfId="0" applyFont="1" applyAlignment="1">
      <alignment horizontal="center"/>
    </xf>
    <xf numFmtId="172" fontId="3" fillId="0" borderId="0" xfId="0" applyFont="1" applyBorder="1" applyAlignment="1">
      <alignment horizontal="center"/>
    </xf>
    <xf numFmtId="172" fontId="3" fillId="0" borderId="9" xfId="0" applyFont="1" applyBorder="1" applyAlignment="1">
      <alignment horizontal="center"/>
    </xf>
    <xf numFmtId="172" fontId="6" fillId="0" borderId="0" xfId="0" applyFont="1" applyBorder="1" applyAlignment="1">
      <alignment horizontal="center"/>
    </xf>
    <xf numFmtId="172" fontId="3" fillId="0" borderId="0" xfId="0" applyFont="1" applyAlignment="1" applyProtection="1">
      <alignment horizontal="left" inden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A-Plan-Oct-Anx-A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142875</xdr:rowOff>
    </xdr:from>
    <xdr:to>
      <xdr:col>4</xdr:col>
      <xdr:colOff>0</xdr:colOff>
      <xdr:row>30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0" y="7515225"/>
          <a:ext cx="6191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762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762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762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2762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5" name="Line 5"/>
        <xdr:cNvSpPr>
          <a:spLocks/>
        </xdr:cNvSpPr>
      </xdr:nvSpPr>
      <xdr:spPr>
        <a:xfrm>
          <a:off x="276225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6" name="Line 6"/>
        <xdr:cNvSpPr>
          <a:spLocks/>
        </xdr:cNvSpPr>
      </xdr:nvSpPr>
      <xdr:spPr>
        <a:xfrm>
          <a:off x="276225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6</xdr:row>
      <xdr:rowOff>95250</xdr:rowOff>
    </xdr:from>
    <xdr:to>
      <xdr:col>6</xdr:col>
      <xdr:colOff>428625</xdr:colOff>
      <xdr:row>6</xdr:row>
      <xdr:rowOff>95250</xdr:rowOff>
    </xdr:to>
    <xdr:sp>
      <xdr:nvSpPr>
        <xdr:cNvPr id="1" name="Line 2"/>
        <xdr:cNvSpPr>
          <a:spLocks/>
        </xdr:cNvSpPr>
      </xdr:nvSpPr>
      <xdr:spPr>
        <a:xfrm flipH="1">
          <a:off x="3324225" y="134302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295275</xdr:colOff>
      <xdr:row>6</xdr:row>
      <xdr:rowOff>104775</xdr:rowOff>
    </xdr:from>
    <xdr:to>
      <xdr:col>11</xdr:col>
      <xdr:colOff>581025</xdr:colOff>
      <xdr:row>6</xdr:row>
      <xdr:rowOff>104775</xdr:rowOff>
    </xdr:to>
    <xdr:sp>
      <xdr:nvSpPr>
        <xdr:cNvPr id="2" name="Line 3"/>
        <xdr:cNvSpPr>
          <a:spLocks/>
        </xdr:cNvSpPr>
      </xdr:nvSpPr>
      <xdr:spPr>
        <a:xfrm>
          <a:off x="5657850" y="135255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A1" sqref="A1"/>
    </sheetView>
  </sheetViews>
  <sheetFormatPr defaultColWidth="9.00390625" defaultRowHeight="12.75"/>
  <cols>
    <col min="1" max="1" width="3.375" style="173" customWidth="1"/>
    <col min="2" max="2" width="28.625" style="173" customWidth="1"/>
    <col min="3" max="3" width="12.625" style="173" customWidth="1"/>
    <col min="4" max="4" width="36.625" style="173" customWidth="1"/>
    <col min="5" max="16384" width="8.00390625" style="173" customWidth="1"/>
  </cols>
  <sheetData>
    <row r="1" spans="3:4" s="170" customFormat="1" ht="17.25">
      <c r="C1" s="171" t="s">
        <v>474</v>
      </c>
      <c r="D1" s="172" t="s">
        <v>485</v>
      </c>
    </row>
    <row r="2" spans="2:3" ht="12.75">
      <c r="B2" s="174"/>
      <c r="C2" s="174"/>
    </row>
    <row r="3" spans="1:4" ht="19.5">
      <c r="A3" s="362" t="s">
        <v>48</v>
      </c>
      <c r="B3" s="362"/>
      <c r="C3" s="362"/>
      <c r="D3" s="362"/>
    </row>
    <row r="4" spans="1:4" ht="27" customHeight="1">
      <c r="A4" s="362" t="s">
        <v>414</v>
      </c>
      <c r="B4" s="362"/>
      <c r="C4" s="362"/>
      <c r="D4" s="362"/>
    </row>
    <row r="5" spans="1:4" ht="12.75">
      <c r="A5" s="175"/>
      <c r="B5" s="174"/>
      <c r="C5" s="174"/>
      <c r="D5" s="174"/>
    </row>
    <row r="6" spans="1:4" ht="12.75">
      <c r="A6" s="174"/>
      <c r="B6" s="174"/>
      <c r="C6" s="174"/>
      <c r="D6" s="174"/>
    </row>
    <row r="7" spans="1:4" ht="17.25" thickBot="1">
      <c r="A7" s="176" t="s">
        <v>415</v>
      </c>
      <c r="B7" s="176" t="s">
        <v>416</v>
      </c>
      <c r="C7" s="177" t="s">
        <v>417</v>
      </c>
      <c r="D7" s="176" t="s">
        <v>418</v>
      </c>
    </row>
    <row r="8" spans="1:4" ht="16.5" thickTop="1">
      <c r="A8" s="178"/>
      <c r="B8" s="179"/>
      <c r="C8" s="178"/>
      <c r="D8" s="178"/>
    </row>
    <row r="9" spans="1:4" ht="15.75">
      <c r="A9" s="360">
        <v>1</v>
      </c>
      <c r="B9" s="360" t="s">
        <v>419</v>
      </c>
      <c r="C9" s="181" t="s">
        <v>420</v>
      </c>
      <c r="D9" s="361" t="s">
        <v>421</v>
      </c>
    </row>
    <row r="10" spans="1:4" ht="15.75">
      <c r="A10" s="360"/>
      <c r="B10" s="360"/>
      <c r="C10" s="181" t="s">
        <v>422</v>
      </c>
      <c r="D10" s="361"/>
    </row>
    <row r="11" spans="1:4" ht="13.5" customHeight="1">
      <c r="A11" s="178"/>
      <c r="B11" s="178"/>
      <c r="C11" s="183"/>
      <c r="D11" s="178"/>
    </row>
    <row r="12" spans="1:4" ht="17.25">
      <c r="A12" s="180">
        <v>2</v>
      </c>
      <c r="B12" s="184" t="s">
        <v>443</v>
      </c>
      <c r="C12" s="183"/>
      <c r="D12" s="178"/>
    </row>
    <row r="13" spans="1:4" ht="10.5" customHeight="1">
      <c r="A13" s="178"/>
      <c r="B13" s="178"/>
      <c r="C13" s="183"/>
      <c r="D13" s="178"/>
    </row>
    <row r="14" spans="1:4" ht="31.5">
      <c r="A14" s="178"/>
      <c r="B14" s="182" t="s">
        <v>423</v>
      </c>
      <c r="C14" s="181" t="s">
        <v>424</v>
      </c>
      <c r="D14" s="182" t="s">
        <v>425</v>
      </c>
    </row>
    <row r="15" spans="1:4" ht="10.5" customHeight="1">
      <c r="A15" s="178"/>
      <c r="B15" s="178"/>
      <c r="C15" s="183"/>
      <c r="D15" s="178"/>
    </row>
    <row r="16" spans="1:4" ht="31.5">
      <c r="A16" s="178"/>
      <c r="B16" s="182" t="s">
        <v>426</v>
      </c>
      <c r="C16" s="181" t="s">
        <v>427</v>
      </c>
      <c r="D16" s="182" t="s">
        <v>428</v>
      </c>
    </row>
    <row r="17" spans="1:4" ht="10.5" customHeight="1">
      <c r="A17" s="178"/>
      <c r="B17" s="178"/>
      <c r="C17" s="183"/>
      <c r="D17" s="178"/>
    </row>
    <row r="18" spans="1:4" ht="31.5">
      <c r="A18" s="178"/>
      <c r="B18" s="182" t="s">
        <v>429</v>
      </c>
      <c r="C18" s="181" t="s">
        <v>424</v>
      </c>
      <c r="D18" s="182" t="s">
        <v>430</v>
      </c>
    </row>
    <row r="19" spans="1:4" ht="10.5" customHeight="1">
      <c r="A19" s="178"/>
      <c r="B19" s="178"/>
      <c r="C19" s="183"/>
      <c r="D19" s="178"/>
    </row>
    <row r="20" spans="1:4" ht="63">
      <c r="A20" s="178"/>
      <c r="B20" s="182" t="s">
        <v>431</v>
      </c>
      <c r="C20" s="181" t="s">
        <v>424</v>
      </c>
      <c r="D20" s="182" t="s">
        <v>432</v>
      </c>
    </row>
    <row r="21" spans="1:4" ht="10.5" customHeight="1">
      <c r="A21" s="178"/>
      <c r="B21" s="178"/>
      <c r="C21" s="183"/>
      <c r="D21" s="178"/>
    </row>
    <row r="22" spans="1:4" ht="31.5">
      <c r="A22" s="178"/>
      <c r="B22" s="178"/>
      <c r="C22" s="183"/>
      <c r="D22" s="182" t="s">
        <v>433</v>
      </c>
    </row>
    <row r="23" spans="1:4" ht="10.5" customHeight="1">
      <c r="A23" s="178"/>
      <c r="B23" s="178"/>
      <c r="C23" s="183"/>
      <c r="D23" s="178"/>
    </row>
    <row r="24" spans="1:4" ht="31.5">
      <c r="A24" s="178"/>
      <c r="B24" s="182" t="s">
        <v>434</v>
      </c>
      <c r="C24" s="181" t="s">
        <v>424</v>
      </c>
      <c r="D24" s="182" t="s">
        <v>435</v>
      </c>
    </row>
    <row r="25" spans="1:4" ht="18.75" customHeight="1">
      <c r="A25" s="178"/>
      <c r="B25" s="179"/>
      <c r="C25" s="183"/>
      <c r="D25" s="178"/>
    </row>
    <row r="26" spans="1:4" ht="17.25">
      <c r="A26" s="180">
        <v>3</v>
      </c>
      <c r="B26" s="180" t="s">
        <v>436</v>
      </c>
      <c r="C26" s="181" t="s">
        <v>437</v>
      </c>
      <c r="D26" s="182" t="s">
        <v>438</v>
      </c>
    </row>
    <row r="27" spans="1:4" ht="15.75">
      <c r="A27" s="178"/>
      <c r="B27" s="178"/>
      <c r="C27" s="181" t="s">
        <v>422</v>
      </c>
      <c r="D27" s="182" t="s">
        <v>439</v>
      </c>
    </row>
    <row r="28" spans="1:4" ht="15.75">
      <c r="A28" s="178"/>
      <c r="B28" s="178"/>
      <c r="C28" s="183"/>
      <c r="D28" s="182" t="s">
        <v>440</v>
      </c>
    </row>
    <row r="29" spans="1:4" ht="15.75">
      <c r="A29" s="178"/>
      <c r="B29" s="178"/>
      <c r="C29" s="183"/>
      <c r="D29" s="182" t="s">
        <v>441</v>
      </c>
    </row>
    <row r="30" spans="1:4" ht="15.75">
      <c r="A30" s="178"/>
      <c r="B30" s="178"/>
      <c r="C30" s="183"/>
      <c r="D30" s="182" t="s">
        <v>442</v>
      </c>
    </row>
    <row r="31" spans="1:4" ht="12.75">
      <c r="A31" s="174"/>
      <c r="B31" s="174"/>
      <c r="C31" s="174"/>
      <c r="D31" s="174"/>
    </row>
    <row r="32" spans="1:4" ht="12.75">
      <c r="A32" s="174" t="s">
        <v>137</v>
      </c>
      <c r="B32" s="174"/>
      <c r="C32" s="174"/>
      <c r="D32" s="174"/>
    </row>
  </sheetData>
  <mergeCells count="5">
    <mergeCell ref="A9:A10"/>
    <mergeCell ref="B9:B10"/>
    <mergeCell ref="D9:D10"/>
    <mergeCell ref="A3:D3"/>
    <mergeCell ref="A4:D4"/>
  </mergeCells>
  <printOptions/>
  <pageMargins left="0.75" right="0.25" top="1" bottom="0.25" header="0.5" footer="0.5"/>
  <pageSetup horizontalDpi="300" verticalDpi="300" orientation="portrait" r:id="rId2"/>
  <headerFooter alignWithMargins="0">
    <oddFooter>&amp;L&amp;"Arial Narrow,Regular"&amp;6&amp;F &amp;C&amp;"Arial Narrow,Regular"&amp;6&amp;A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A1" sqref="A1"/>
    </sheetView>
  </sheetViews>
  <sheetFormatPr defaultColWidth="9.00390625" defaultRowHeight="12.75"/>
  <cols>
    <col min="1" max="1" width="2.25390625" style="21" customWidth="1"/>
    <col min="2" max="2" width="14.00390625" style="1" customWidth="1"/>
    <col min="3" max="3" width="8.25390625" style="1" customWidth="1"/>
    <col min="4" max="5" width="7.625" style="1" customWidth="1"/>
    <col min="6" max="6" width="1.875" style="1" customWidth="1"/>
    <col min="7" max="12" width="6.625" style="1" customWidth="1"/>
    <col min="13" max="13" width="7.125" style="1" customWidth="1"/>
    <col min="14" max="14" width="3.125" style="1" customWidth="1"/>
    <col min="15" max="16384" width="9.00390625" style="1" customWidth="1"/>
  </cols>
  <sheetData>
    <row r="1" spans="7:13" ht="15.75">
      <c r="G1" s="26" t="s">
        <v>480</v>
      </c>
      <c r="M1" s="26" t="s">
        <v>198</v>
      </c>
    </row>
    <row r="2" spans="1:13" ht="27" customHeight="1">
      <c r="A2" s="372" t="s">
        <v>666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</row>
    <row r="3" spans="1:13" ht="15.75">
      <c r="A3" s="372" t="s">
        <v>266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</row>
    <row r="4" spans="1:13" ht="19.5" customHeight="1">
      <c r="A4" s="354" t="s">
        <v>267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</row>
    <row r="5" spans="1:13" ht="21" customHeight="1">
      <c r="A5" s="354" t="s">
        <v>124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</row>
    <row r="6" spans="1:13" ht="12.75">
      <c r="A6" s="354" t="s">
        <v>49</v>
      </c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</row>
    <row r="7" spans="1:13" ht="16.5" customHeight="1">
      <c r="A7" s="355" t="s">
        <v>48</v>
      </c>
      <c r="B7" s="355"/>
      <c r="C7" s="355"/>
      <c r="D7" s="355"/>
      <c r="E7" s="355"/>
      <c r="F7" s="355"/>
      <c r="G7" s="355"/>
      <c r="H7" s="355"/>
      <c r="I7" s="355"/>
      <c r="J7" s="355"/>
      <c r="K7" s="355"/>
      <c r="L7" s="355"/>
      <c r="M7" s="355"/>
    </row>
    <row r="9" spans="1:13" ht="12.75">
      <c r="A9" s="90"/>
      <c r="B9" s="6" t="s">
        <v>8</v>
      </c>
      <c r="C9" s="17" t="s">
        <v>188</v>
      </c>
      <c r="D9" s="17" t="s">
        <v>203</v>
      </c>
      <c r="E9" s="17" t="s">
        <v>43</v>
      </c>
      <c r="F9" s="17"/>
      <c r="G9" s="17" t="s">
        <v>2</v>
      </c>
      <c r="H9" s="378" t="s">
        <v>341</v>
      </c>
      <c r="I9" s="378"/>
      <c r="J9" s="378" t="s">
        <v>342</v>
      </c>
      <c r="K9" s="378"/>
      <c r="L9" s="17" t="s">
        <v>285</v>
      </c>
      <c r="M9" s="17" t="s">
        <v>258</v>
      </c>
    </row>
    <row r="10" spans="1:13" ht="12.75">
      <c r="A10" s="20"/>
      <c r="B10" s="8"/>
      <c r="C10" s="14" t="s">
        <v>189</v>
      </c>
      <c r="D10" s="14" t="s">
        <v>183</v>
      </c>
      <c r="E10" s="14" t="s">
        <v>44</v>
      </c>
      <c r="F10" s="14"/>
      <c r="G10" s="14" t="s">
        <v>6</v>
      </c>
      <c r="H10" s="14" t="s">
        <v>136</v>
      </c>
      <c r="I10" s="14" t="s">
        <v>191</v>
      </c>
      <c r="J10" s="14" t="s">
        <v>136</v>
      </c>
      <c r="K10" s="14" t="s">
        <v>191</v>
      </c>
      <c r="L10" s="14" t="s">
        <v>247</v>
      </c>
      <c r="M10" s="14" t="s">
        <v>259</v>
      </c>
    </row>
    <row r="11" spans="1:13" ht="12.75">
      <c r="A11" s="20"/>
      <c r="B11" s="8"/>
      <c r="C11" s="14" t="s">
        <v>192</v>
      </c>
      <c r="D11" s="14" t="s">
        <v>338</v>
      </c>
      <c r="E11" s="14" t="s">
        <v>39</v>
      </c>
      <c r="F11" s="14"/>
      <c r="G11" s="14" t="s">
        <v>647</v>
      </c>
      <c r="H11" s="14" t="s">
        <v>284</v>
      </c>
      <c r="I11" s="14"/>
      <c r="J11" s="14" t="s">
        <v>284</v>
      </c>
      <c r="K11" s="14"/>
      <c r="L11" s="14" t="s">
        <v>123</v>
      </c>
      <c r="M11" s="14" t="s">
        <v>648</v>
      </c>
    </row>
    <row r="12" spans="1:13" ht="12.75">
      <c r="A12" s="92"/>
      <c r="B12" s="10"/>
      <c r="C12" s="15"/>
      <c r="D12" s="15"/>
      <c r="E12" s="15"/>
      <c r="F12" s="15"/>
      <c r="G12" s="15" t="s">
        <v>329</v>
      </c>
      <c r="H12" s="15"/>
      <c r="I12" s="15"/>
      <c r="J12" s="15"/>
      <c r="K12" s="15"/>
      <c r="L12" s="15" t="s">
        <v>13</v>
      </c>
      <c r="M12" s="15"/>
    </row>
    <row r="13" spans="1:13" ht="15" customHeight="1" thickBot="1">
      <c r="A13" s="93"/>
      <c r="B13" s="18" t="s">
        <v>16</v>
      </c>
      <c r="C13" s="18" t="s">
        <v>17</v>
      </c>
      <c r="D13" s="18" t="s">
        <v>18</v>
      </c>
      <c r="E13" s="18" t="s">
        <v>19</v>
      </c>
      <c r="F13" s="18"/>
      <c r="G13" s="18" t="s">
        <v>20</v>
      </c>
      <c r="H13" s="18" t="s">
        <v>21</v>
      </c>
      <c r="I13" s="18" t="s">
        <v>22</v>
      </c>
      <c r="J13" s="18" t="s">
        <v>23</v>
      </c>
      <c r="K13" s="18" t="s">
        <v>24</v>
      </c>
      <c r="L13" s="18" t="s">
        <v>45</v>
      </c>
      <c r="M13" s="18" t="s">
        <v>46</v>
      </c>
    </row>
    <row r="14" ht="18" customHeight="1" thickTop="1">
      <c r="B14" s="1" t="s">
        <v>194</v>
      </c>
    </row>
    <row r="15" ht="12.75">
      <c r="B15" s="1" t="s">
        <v>646</v>
      </c>
    </row>
    <row r="16" spans="1:13" ht="18" customHeight="1">
      <c r="A16" s="21" t="s">
        <v>106</v>
      </c>
      <c r="B16" s="1" t="s">
        <v>221</v>
      </c>
      <c r="C16" s="1" t="s">
        <v>222</v>
      </c>
      <c r="E16" s="16" t="s">
        <v>609</v>
      </c>
      <c r="F16" s="16"/>
      <c r="G16" s="19">
        <v>2</v>
      </c>
      <c r="L16" s="16"/>
      <c r="M16" s="19"/>
    </row>
    <row r="17" spans="3:13" ht="12.75">
      <c r="C17" s="1" t="s">
        <v>304</v>
      </c>
      <c r="E17" s="16"/>
      <c r="F17" s="16"/>
      <c r="G17" s="19"/>
      <c r="H17" s="19"/>
      <c r="I17" s="19"/>
      <c r="J17" s="19"/>
      <c r="K17" s="19"/>
      <c r="L17" s="16"/>
      <c r="M17" s="19"/>
    </row>
    <row r="18" spans="1:13" ht="16.5" customHeight="1">
      <c r="A18" s="21" t="s">
        <v>110</v>
      </c>
      <c r="B18" s="1" t="s">
        <v>223</v>
      </c>
      <c r="C18" s="1" t="s">
        <v>224</v>
      </c>
      <c r="E18" s="16" t="s">
        <v>609</v>
      </c>
      <c r="F18" s="16"/>
      <c r="G18" s="19">
        <v>4</v>
      </c>
      <c r="H18" s="19"/>
      <c r="L18" s="16"/>
      <c r="M18" s="19"/>
    </row>
    <row r="19" spans="3:13" ht="12.75">
      <c r="C19" s="1" t="s">
        <v>604</v>
      </c>
      <c r="E19" s="16"/>
      <c r="F19" s="16"/>
      <c r="G19" s="19"/>
      <c r="H19" s="19"/>
      <c r="I19" s="19"/>
      <c r="J19" s="19"/>
      <c r="K19" s="19"/>
      <c r="L19" s="16"/>
      <c r="M19" s="19"/>
    </row>
    <row r="20" spans="3:13" ht="15.75" customHeight="1">
      <c r="C20" s="1" t="s">
        <v>700</v>
      </c>
      <c r="E20" s="16" t="s">
        <v>615</v>
      </c>
      <c r="F20" s="16"/>
      <c r="G20" s="19">
        <v>7.5</v>
      </c>
      <c r="H20" s="19"/>
      <c r="I20" s="19"/>
      <c r="J20" s="19"/>
      <c r="K20" s="19"/>
      <c r="L20" s="16"/>
      <c r="M20" s="19"/>
    </row>
    <row r="21" spans="3:13" ht="12.75">
      <c r="C21" s="1" t="s">
        <v>701</v>
      </c>
      <c r="E21" s="16"/>
      <c r="F21" s="16"/>
      <c r="G21" s="19"/>
      <c r="H21" s="19"/>
      <c r="I21" s="19"/>
      <c r="J21" s="19"/>
      <c r="K21" s="19"/>
      <c r="L21" s="16"/>
      <c r="M21" s="19"/>
    </row>
    <row r="22" spans="1:13" ht="16.5" customHeight="1">
      <c r="A22" s="21" t="s">
        <v>105</v>
      </c>
      <c r="B22" s="1" t="s">
        <v>195</v>
      </c>
      <c r="C22" s="1" t="s">
        <v>196</v>
      </c>
      <c r="E22" s="16" t="s">
        <v>609</v>
      </c>
      <c r="F22" s="16"/>
      <c r="G22" s="19">
        <v>13</v>
      </c>
      <c r="H22" s="21" t="s">
        <v>305</v>
      </c>
      <c r="I22" s="19"/>
      <c r="J22" s="19"/>
      <c r="K22" s="19"/>
      <c r="L22" s="16"/>
      <c r="M22" s="19"/>
    </row>
    <row r="23" spans="3:13" ht="12.75">
      <c r="C23" s="1" t="s">
        <v>304</v>
      </c>
      <c r="E23" s="16"/>
      <c r="F23" s="16"/>
      <c r="G23" s="19"/>
      <c r="H23" s="21"/>
      <c r="I23" s="19"/>
      <c r="J23" s="19"/>
      <c r="K23" s="19"/>
      <c r="L23" s="16"/>
      <c r="M23" s="19"/>
    </row>
    <row r="24" spans="3:13" ht="16.5" customHeight="1">
      <c r="C24" s="1" t="s">
        <v>702</v>
      </c>
      <c r="E24" s="16" t="s">
        <v>615</v>
      </c>
      <c r="F24" s="16"/>
      <c r="G24" s="19">
        <v>4</v>
      </c>
      <c r="H24" s="21"/>
      <c r="I24" s="19"/>
      <c r="J24" s="19"/>
      <c r="K24" s="19"/>
      <c r="L24" s="16"/>
      <c r="M24" s="19"/>
    </row>
    <row r="25" spans="1:13" ht="13.5" thickBot="1">
      <c r="A25" s="94"/>
      <c r="B25" s="12" t="s">
        <v>197</v>
      </c>
      <c r="C25" s="12"/>
      <c r="D25" s="12"/>
      <c r="E25" s="93"/>
      <c r="F25" s="93"/>
      <c r="G25" s="95">
        <f aca="true" t="shared" si="0" ref="G25:M25">SUM(G16:G24)</f>
        <v>30.5</v>
      </c>
      <c r="H25" s="95">
        <f t="shared" si="0"/>
        <v>0</v>
      </c>
      <c r="I25" s="95">
        <f t="shared" si="0"/>
        <v>0</v>
      </c>
      <c r="J25" s="95">
        <f t="shared" si="0"/>
        <v>0</v>
      </c>
      <c r="K25" s="95">
        <f t="shared" si="0"/>
        <v>0</v>
      </c>
      <c r="L25" s="95">
        <f t="shared" si="0"/>
        <v>0</v>
      </c>
      <c r="M25" s="95">
        <f t="shared" si="0"/>
        <v>0</v>
      </c>
    </row>
    <row r="26" ht="18" customHeight="1" thickTop="1">
      <c r="A26" s="44"/>
    </row>
    <row r="27" ht="18" customHeight="1"/>
    <row r="28" spans="1:14" ht="12.75">
      <c r="A28" s="90"/>
      <c r="B28" s="6" t="s">
        <v>8</v>
      </c>
      <c r="C28" s="17" t="s">
        <v>246</v>
      </c>
      <c r="D28" s="353" t="s">
        <v>649</v>
      </c>
      <c r="E28" s="353"/>
      <c r="F28" s="17"/>
      <c r="G28" s="353" t="s">
        <v>370</v>
      </c>
      <c r="H28" s="353"/>
      <c r="I28" s="353"/>
      <c r="J28" s="353"/>
      <c r="K28" s="17" t="s">
        <v>640</v>
      </c>
      <c r="L28" s="17" t="s">
        <v>246</v>
      </c>
      <c r="M28" s="90" t="s">
        <v>38</v>
      </c>
      <c r="N28" s="17"/>
    </row>
    <row r="29" spans="1:14" ht="12.75">
      <c r="A29" s="20"/>
      <c r="B29" s="8"/>
      <c r="C29" s="14" t="s">
        <v>7</v>
      </c>
      <c r="D29" s="14" t="s">
        <v>201</v>
      </c>
      <c r="E29" s="14" t="s">
        <v>122</v>
      </c>
      <c r="F29" s="14"/>
      <c r="G29" s="14" t="s">
        <v>283</v>
      </c>
      <c r="H29" s="14" t="s">
        <v>239</v>
      </c>
      <c r="I29" s="14" t="s">
        <v>242</v>
      </c>
      <c r="J29" s="14" t="s">
        <v>243</v>
      </c>
      <c r="K29" s="14" t="s">
        <v>7</v>
      </c>
      <c r="L29" s="14" t="s">
        <v>7</v>
      </c>
      <c r="M29" s="20" t="s">
        <v>185</v>
      </c>
      <c r="N29" s="14"/>
    </row>
    <row r="30" spans="1:14" ht="12.75">
      <c r="A30" s="20"/>
      <c r="B30" s="8"/>
      <c r="C30" s="14" t="s">
        <v>244</v>
      </c>
      <c r="D30" s="14" t="s">
        <v>13</v>
      </c>
      <c r="E30" s="14" t="s">
        <v>15</v>
      </c>
      <c r="F30" s="14"/>
      <c r="G30" s="14" t="s">
        <v>7</v>
      </c>
      <c r="H30" s="14"/>
      <c r="I30" s="14"/>
      <c r="J30" s="14" t="s">
        <v>525</v>
      </c>
      <c r="K30" s="14" t="s">
        <v>651</v>
      </c>
      <c r="L30" s="14" t="s">
        <v>609</v>
      </c>
      <c r="M30" s="20" t="s">
        <v>340</v>
      </c>
      <c r="N30" s="14"/>
    </row>
    <row r="31" spans="1:14" ht="12.75">
      <c r="A31" s="92"/>
      <c r="B31" s="10"/>
      <c r="C31" s="14" t="s">
        <v>13</v>
      </c>
      <c r="D31" s="15"/>
      <c r="E31" s="15"/>
      <c r="F31" s="15"/>
      <c r="G31" s="15" t="s">
        <v>247</v>
      </c>
      <c r="H31" s="15"/>
      <c r="I31" s="15"/>
      <c r="J31" s="15" t="s">
        <v>526</v>
      </c>
      <c r="K31" s="14" t="s">
        <v>10</v>
      </c>
      <c r="L31" s="14" t="s">
        <v>123</v>
      </c>
      <c r="M31" s="92" t="s">
        <v>210</v>
      </c>
      <c r="N31" s="15"/>
    </row>
    <row r="32" spans="1:14" ht="13.5" thickBot="1">
      <c r="A32" s="93"/>
      <c r="B32" s="18"/>
      <c r="C32" s="18" t="s">
        <v>47</v>
      </c>
      <c r="D32" s="18" t="s">
        <v>57</v>
      </c>
      <c r="E32" s="18" t="s">
        <v>58</v>
      </c>
      <c r="F32" s="18"/>
      <c r="G32" s="18" t="s">
        <v>59</v>
      </c>
      <c r="H32" s="18" t="s">
        <v>60</v>
      </c>
      <c r="I32" s="18" t="s">
        <v>61</v>
      </c>
      <c r="J32" s="18" t="s">
        <v>199</v>
      </c>
      <c r="K32" s="18" t="s">
        <v>200</v>
      </c>
      <c r="L32" s="18" t="s">
        <v>261</v>
      </c>
      <c r="M32" s="18" t="s">
        <v>652</v>
      </c>
      <c r="N32" s="18"/>
    </row>
    <row r="33" ht="16.5" customHeight="1" thickTop="1">
      <c r="B33" s="1" t="s">
        <v>194</v>
      </c>
    </row>
    <row r="34" ht="12.75">
      <c r="B34" s="1" t="s">
        <v>646</v>
      </c>
    </row>
    <row r="35" spans="1:12" ht="18" customHeight="1">
      <c r="A35" s="21" t="s">
        <v>106</v>
      </c>
      <c r="B35" s="1" t="s">
        <v>221</v>
      </c>
      <c r="C35" s="119"/>
      <c r="D35" s="230"/>
      <c r="E35" s="119"/>
      <c r="F35" s="119"/>
      <c r="G35" s="223"/>
      <c r="H35" s="230"/>
      <c r="I35" s="224"/>
      <c r="J35" s="224"/>
      <c r="K35" s="119">
        <v>2</v>
      </c>
      <c r="L35" s="119">
        <v>2</v>
      </c>
    </row>
    <row r="36" spans="1:14" ht="18" customHeight="1">
      <c r="A36" s="21" t="s">
        <v>110</v>
      </c>
      <c r="B36" s="1" t="s">
        <v>223</v>
      </c>
      <c r="D36" s="230"/>
      <c r="G36" s="224"/>
      <c r="H36" s="230"/>
      <c r="I36" s="224"/>
      <c r="J36" s="224"/>
      <c r="K36" s="1">
        <v>11.5</v>
      </c>
      <c r="L36" s="1">
        <v>4</v>
      </c>
      <c r="M36" s="19"/>
      <c r="N36" s="19"/>
    </row>
    <row r="37" spans="1:14" ht="18" customHeight="1">
      <c r="A37" s="21" t="s">
        <v>105</v>
      </c>
      <c r="B37" s="1" t="s">
        <v>195</v>
      </c>
      <c r="G37" s="224"/>
      <c r="H37" s="223"/>
      <c r="I37" s="224"/>
      <c r="J37" s="224"/>
      <c r="K37" s="1">
        <v>17</v>
      </c>
      <c r="L37" s="1">
        <v>3</v>
      </c>
      <c r="M37" s="19"/>
      <c r="N37" s="19"/>
    </row>
    <row r="38" spans="1:14" ht="13.5" thickBot="1">
      <c r="A38" s="94"/>
      <c r="B38" s="12" t="s">
        <v>197</v>
      </c>
      <c r="C38" s="95">
        <f>SUM(C35:C37)</f>
        <v>0</v>
      </c>
      <c r="D38" s="95">
        <f>SUM(D35:D37)</f>
        <v>0</v>
      </c>
      <c r="E38" s="95">
        <f>SUM(E35:E37)</f>
        <v>0</v>
      </c>
      <c r="F38" s="95"/>
      <c r="G38" s="225">
        <f aca="true" t="shared" si="1" ref="G38:L38">SUM(G35:G37)</f>
        <v>0</v>
      </c>
      <c r="H38" s="225">
        <f t="shared" si="1"/>
        <v>0</v>
      </c>
      <c r="I38" s="225">
        <f t="shared" si="1"/>
        <v>0</v>
      </c>
      <c r="J38" s="225">
        <f t="shared" si="1"/>
        <v>0</v>
      </c>
      <c r="K38" s="95">
        <f t="shared" si="1"/>
        <v>30.5</v>
      </c>
      <c r="L38" s="95">
        <f t="shared" si="1"/>
        <v>9</v>
      </c>
      <c r="M38" s="95"/>
      <c r="N38" s="95"/>
    </row>
    <row r="39" ht="13.5" thickTop="1"/>
    <row r="40" ht="12.75">
      <c r="B40" s="1" t="s">
        <v>470</v>
      </c>
    </row>
    <row r="41" ht="12.75">
      <c r="B41" s="1" t="s">
        <v>361</v>
      </c>
    </row>
    <row r="42" spans="2:11" ht="12.75">
      <c r="B42" s="6" t="s">
        <v>362</v>
      </c>
      <c r="C42" s="6" t="s">
        <v>363</v>
      </c>
      <c r="D42" s="6"/>
      <c r="E42" s="17" t="s">
        <v>364</v>
      </c>
      <c r="F42" s="17"/>
      <c r="G42" s="353" t="s">
        <v>654</v>
      </c>
      <c r="H42" s="353"/>
      <c r="I42" s="6"/>
      <c r="J42" s="353" t="s">
        <v>653</v>
      </c>
      <c r="K42" s="353"/>
    </row>
    <row r="43" spans="2:11" ht="12.75">
      <c r="B43" s="10"/>
      <c r="C43" s="10"/>
      <c r="D43" s="10"/>
      <c r="E43" s="10"/>
      <c r="F43" s="10"/>
      <c r="G43" s="15" t="s">
        <v>136</v>
      </c>
      <c r="H43" s="15" t="s">
        <v>191</v>
      </c>
      <c r="I43" s="10"/>
      <c r="J43" s="15" t="s">
        <v>136</v>
      </c>
      <c r="K43" s="15" t="s">
        <v>191</v>
      </c>
    </row>
    <row r="44" spans="2:11" ht="21" customHeight="1">
      <c r="B44" s="1" t="s">
        <v>195</v>
      </c>
      <c r="C44" s="1" t="s">
        <v>366</v>
      </c>
      <c r="E44" s="16" t="s">
        <v>365</v>
      </c>
      <c r="F44" s="16"/>
      <c r="G44" s="16"/>
      <c r="H44" s="327">
        <v>89.62</v>
      </c>
      <c r="J44" s="16"/>
      <c r="K44" s="327">
        <v>95</v>
      </c>
    </row>
    <row r="45" spans="2:11" ht="9" customHeight="1"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ht="16.5" customHeight="1">
      <c r="A46" s="112"/>
    </row>
    <row r="47" ht="14.25" customHeight="1">
      <c r="A47" s="112"/>
    </row>
  </sheetData>
  <mergeCells count="12">
    <mergeCell ref="D28:E28"/>
    <mergeCell ref="A2:M2"/>
    <mergeCell ref="A5:M5"/>
    <mergeCell ref="A6:M6"/>
    <mergeCell ref="A7:M7"/>
    <mergeCell ref="A3:M3"/>
    <mergeCell ref="A4:M4"/>
    <mergeCell ref="G42:H42"/>
    <mergeCell ref="J42:K42"/>
    <mergeCell ref="H9:I9"/>
    <mergeCell ref="J9:K9"/>
    <mergeCell ref="G28:J28"/>
  </mergeCells>
  <printOptions/>
  <pageMargins left="0.5" right="0.25" top="0.75" bottom="0.25" header="0.5" footer="0.5"/>
  <pageSetup horizontalDpi="300" verticalDpi="300" orientation="portrait" paperSize="9" scale="90" r:id="rId1"/>
  <headerFooter alignWithMargins="0">
    <oddFooter>&amp;L&amp;"Tahoma,Regular"&amp;6&amp;F &amp;C&amp;"Tahoma,Regular"&amp;6&amp;A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27"/>
  <sheetViews>
    <sheetView zoomScale="85" zoomScaleNormal="85" workbookViewId="0" topLeftCell="A1">
      <selection activeCell="A1" sqref="A1"/>
    </sheetView>
  </sheetViews>
  <sheetFormatPr defaultColWidth="9.00390625" defaultRowHeight="12.75"/>
  <cols>
    <col min="1" max="2" width="9.625" style="1" customWidth="1"/>
    <col min="3" max="3" width="8.875" style="1" customWidth="1"/>
    <col min="4" max="5" width="7.25390625" style="1" customWidth="1"/>
    <col min="6" max="6" width="7.625" style="1" customWidth="1"/>
    <col min="7" max="13" width="7.125" style="1" customWidth="1"/>
    <col min="14" max="14" width="12.625" style="1" customWidth="1"/>
    <col min="15" max="16384" width="9.00390625" style="1" customWidth="1"/>
  </cols>
  <sheetData>
    <row r="1" spans="8:14" ht="15.75">
      <c r="H1" s="27" t="s">
        <v>481</v>
      </c>
      <c r="K1" s="1" t="s">
        <v>137</v>
      </c>
      <c r="N1" s="26" t="s">
        <v>209</v>
      </c>
    </row>
    <row r="3" spans="1:14" ht="15.75">
      <c r="A3" s="372" t="s">
        <v>665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</row>
    <row r="4" spans="1:14" ht="15.75">
      <c r="A4" s="372" t="s">
        <v>266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</row>
    <row r="5" spans="1:14" ht="21" customHeight="1">
      <c r="A5" s="365" t="s">
        <v>264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</row>
    <row r="7" spans="1:14" ht="14.25" customHeight="1">
      <c r="A7" s="354" t="s">
        <v>124</v>
      </c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</row>
    <row r="8" spans="1:14" ht="14.25" customHeight="1">
      <c r="A8" s="354" t="s">
        <v>49</v>
      </c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</row>
    <row r="10" spans="1:14" ht="12.75">
      <c r="A10" s="355" t="s">
        <v>48</v>
      </c>
      <c r="B10" s="355"/>
      <c r="C10" s="355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</row>
    <row r="13" spans="1:14" ht="13.5" customHeight="1">
      <c r="A13" s="6" t="s">
        <v>8</v>
      </c>
      <c r="B13" s="17" t="s">
        <v>1</v>
      </c>
      <c r="C13" s="17" t="s">
        <v>203</v>
      </c>
      <c r="D13" s="17" t="s">
        <v>43</v>
      </c>
      <c r="E13" s="17" t="s">
        <v>2</v>
      </c>
      <c r="F13" s="17" t="s">
        <v>285</v>
      </c>
      <c r="G13" s="17" t="s">
        <v>258</v>
      </c>
      <c r="H13" s="17" t="s">
        <v>630</v>
      </c>
      <c r="I13" s="17" t="s">
        <v>3</v>
      </c>
      <c r="J13" s="17" t="s">
        <v>3</v>
      </c>
      <c r="K13" s="353" t="s">
        <v>202</v>
      </c>
      <c r="L13" s="353"/>
      <c r="M13" s="353"/>
      <c r="N13" s="17" t="s">
        <v>38</v>
      </c>
    </row>
    <row r="14" spans="1:14" ht="13.5" customHeight="1">
      <c r="A14" s="8"/>
      <c r="B14" s="14" t="s">
        <v>5</v>
      </c>
      <c r="C14" s="14" t="s">
        <v>183</v>
      </c>
      <c r="D14" s="14" t="s">
        <v>44</v>
      </c>
      <c r="E14" s="14" t="s">
        <v>6</v>
      </c>
      <c r="F14" s="14" t="s">
        <v>247</v>
      </c>
      <c r="G14" s="14" t="s">
        <v>259</v>
      </c>
      <c r="H14" s="14" t="s">
        <v>651</v>
      </c>
      <c r="I14" s="14" t="s">
        <v>7</v>
      </c>
      <c r="J14" s="14" t="s">
        <v>7</v>
      </c>
      <c r="K14" s="14" t="s">
        <v>650</v>
      </c>
      <c r="L14" s="14" t="s">
        <v>3</v>
      </c>
      <c r="M14" s="14" t="s">
        <v>615</v>
      </c>
      <c r="N14" s="14" t="s">
        <v>185</v>
      </c>
    </row>
    <row r="15" spans="1:14" ht="13.5" customHeight="1">
      <c r="A15" s="8"/>
      <c r="B15" s="14" t="s">
        <v>9</v>
      </c>
      <c r="C15" s="14" t="s">
        <v>338</v>
      </c>
      <c r="D15" s="14" t="s">
        <v>39</v>
      </c>
      <c r="E15" s="14"/>
      <c r="F15" s="14" t="s">
        <v>123</v>
      </c>
      <c r="G15" s="14" t="s">
        <v>247</v>
      </c>
      <c r="H15" s="14" t="s">
        <v>10</v>
      </c>
      <c r="I15" s="14" t="s">
        <v>245</v>
      </c>
      <c r="J15" s="14" t="s">
        <v>609</v>
      </c>
      <c r="K15" s="14" t="s">
        <v>7</v>
      </c>
      <c r="L15" s="14" t="s">
        <v>7</v>
      </c>
      <c r="M15" s="14" t="s">
        <v>525</v>
      </c>
      <c r="N15" s="14" t="s">
        <v>186</v>
      </c>
    </row>
    <row r="16" spans="1:14" ht="13.5" customHeight="1">
      <c r="A16" s="10"/>
      <c r="B16" s="15" t="s">
        <v>205</v>
      </c>
      <c r="C16" s="15"/>
      <c r="D16" s="15"/>
      <c r="E16" s="15"/>
      <c r="F16" s="14" t="s">
        <v>13</v>
      </c>
      <c r="G16" s="14"/>
      <c r="H16" s="14" t="s">
        <v>13</v>
      </c>
      <c r="I16" s="14" t="s">
        <v>122</v>
      </c>
      <c r="J16" s="14" t="s">
        <v>10</v>
      </c>
      <c r="K16" s="15" t="s">
        <v>651</v>
      </c>
      <c r="L16" s="15" t="s">
        <v>609</v>
      </c>
      <c r="M16" s="15" t="s">
        <v>526</v>
      </c>
      <c r="N16" s="15" t="s">
        <v>210</v>
      </c>
    </row>
    <row r="17" spans="1:14" ht="14.25" customHeight="1" thickBot="1">
      <c r="A17" s="18" t="s">
        <v>16</v>
      </c>
      <c r="B17" s="18" t="s">
        <v>17</v>
      </c>
      <c r="C17" s="18" t="s">
        <v>18</v>
      </c>
      <c r="D17" s="18" t="s">
        <v>19</v>
      </c>
      <c r="E17" s="18" t="s">
        <v>20</v>
      </c>
      <c r="F17" s="18" t="s">
        <v>21</v>
      </c>
      <c r="G17" s="18" t="s">
        <v>22</v>
      </c>
      <c r="H17" s="18" t="s">
        <v>23</v>
      </c>
      <c r="I17" s="18" t="s">
        <v>24</v>
      </c>
      <c r="J17" s="18" t="s">
        <v>45</v>
      </c>
      <c r="K17" s="18" t="s">
        <v>46</v>
      </c>
      <c r="L17" s="18" t="s">
        <v>47</v>
      </c>
      <c r="M17" s="18" t="s">
        <v>57</v>
      </c>
      <c r="N17" s="18" t="s">
        <v>58</v>
      </c>
    </row>
    <row r="18" ht="13.5" thickTop="1"/>
    <row r="19" ht="15.75">
      <c r="A19" s="25" t="s">
        <v>30</v>
      </c>
    </row>
    <row r="20" ht="24" customHeight="1">
      <c r="A20" s="25" t="s">
        <v>265</v>
      </c>
    </row>
    <row r="21" ht="24" customHeight="1">
      <c r="A21" s="1" t="s">
        <v>110</v>
      </c>
    </row>
    <row r="22" spans="1:14" ht="12.75">
      <c r="A22" s="354" t="s">
        <v>41</v>
      </c>
      <c r="B22" s="354"/>
      <c r="C22" s="354"/>
      <c r="D22" s="354"/>
      <c r="E22" s="354"/>
      <c r="F22" s="354"/>
      <c r="G22" s="354"/>
      <c r="H22" s="354"/>
      <c r="I22" s="354"/>
      <c r="J22" s="354"/>
      <c r="K22" s="354"/>
      <c r="L22" s="354"/>
      <c r="M22" s="354"/>
      <c r="N22" s="354"/>
    </row>
    <row r="23" spans="1:14" ht="12.75">
      <c r="A23" s="21" t="s">
        <v>105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24" customHeight="1">
      <c r="A24" s="21" t="s">
        <v>113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6" ht="12.75">
      <c r="A26" s="1" t="s">
        <v>197</v>
      </c>
    </row>
    <row r="27" spans="1:14" ht="13.5" thickBo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ht="13.5" thickTop="1"/>
  </sheetData>
  <mergeCells count="8">
    <mergeCell ref="A22:N22"/>
    <mergeCell ref="A3:N3"/>
    <mergeCell ref="A7:N7"/>
    <mergeCell ref="A8:N8"/>
    <mergeCell ref="A10:N10"/>
    <mergeCell ref="K13:M13"/>
    <mergeCell ref="A4:N4"/>
    <mergeCell ref="A5:N5"/>
  </mergeCells>
  <printOptions/>
  <pageMargins left="0.75" right="0.25" top="0.75" bottom="0.25" header="0.5" footer="0.5"/>
  <pageSetup horizontalDpi="300" verticalDpi="300" orientation="landscape" paperSize="9" scale="95" r:id="rId1"/>
  <headerFooter alignWithMargins="0">
    <oddFooter>&amp;L&amp;"Tahoma,Regular"&amp;6&amp;F &amp;C&amp;"Tahoma,Regular"&amp;6&amp;A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26"/>
  <sheetViews>
    <sheetView zoomScale="85" zoomScaleNormal="85" workbookViewId="0" topLeftCell="A1">
      <selection activeCell="A1" sqref="A1"/>
    </sheetView>
  </sheetViews>
  <sheetFormatPr defaultColWidth="9.00390625" defaultRowHeight="12.75"/>
  <cols>
    <col min="1" max="1" width="3.625" style="89" customWidth="1"/>
    <col min="2" max="2" width="30.125" style="89" customWidth="1"/>
    <col min="3" max="3" width="10.125" style="89" customWidth="1"/>
    <col min="4" max="6" width="8.75390625" style="89" customWidth="1"/>
    <col min="7" max="8" width="8.625" style="89" customWidth="1"/>
    <col min="9" max="10" width="8.75390625" style="89" customWidth="1"/>
    <col min="11" max="11" width="8.625" style="89" customWidth="1"/>
    <col min="12" max="12" width="7.50390625" style="89" customWidth="1"/>
    <col min="13" max="16384" width="9.00390625" style="89" customWidth="1"/>
  </cols>
  <sheetData>
    <row r="1" spans="5:11" ht="16.5">
      <c r="E1" s="43" t="s">
        <v>482</v>
      </c>
      <c r="F1" s="134"/>
      <c r="G1" s="134"/>
      <c r="K1" s="26" t="s">
        <v>181</v>
      </c>
    </row>
    <row r="2" spans="1:11" ht="21" customHeight="1">
      <c r="A2" s="372" t="s">
        <v>664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</row>
    <row r="3" spans="1:11" ht="19.5" customHeight="1">
      <c r="A3" s="372" t="s">
        <v>343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</row>
    <row r="4" ht="12.75" customHeight="1"/>
    <row r="5" spans="1:11" ht="16.5">
      <c r="A5" s="372" t="s">
        <v>124</v>
      </c>
      <c r="B5" s="372"/>
      <c r="C5" s="372"/>
      <c r="D5" s="372"/>
      <c r="E5" s="372"/>
      <c r="F5" s="372"/>
      <c r="G5" s="372"/>
      <c r="H5" s="372"/>
      <c r="I5" s="372"/>
      <c r="J5" s="372"/>
      <c r="K5" s="372"/>
    </row>
    <row r="6" spans="1:11" ht="16.5">
      <c r="A6" s="372" t="s">
        <v>49</v>
      </c>
      <c r="B6" s="372"/>
      <c r="C6" s="372"/>
      <c r="D6" s="372"/>
      <c r="E6" s="372"/>
      <c r="F6" s="372"/>
      <c r="G6" s="372"/>
      <c r="H6" s="372"/>
      <c r="I6" s="372"/>
      <c r="J6" s="372"/>
      <c r="K6" s="372"/>
    </row>
    <row r="7" spans="1:11" ht="23.25" customHeight="1">
      <c r="A7" s="381" t="s">
        <v>48</v>
      </c>
      <c r="B7" s="381"/>
      <c r="C7" s="381"/>
      <c r="D7" s="381"/>
      <c r="E7" s="381"/>
      <c r="F7" s="381"/>
      <c r="G7" s="381"/>
      <c r="H7" s="381"/>
      <c r="I7" s="381"/>
      <c r="J7" s="381"/>
      <c r="K7" s="381"/>
    </row>
    <row r="8" ht="16.5">
      <c r="K8" s="26" t="s">
        <v>0</v>
      </c>
    </row>
    <row r="9" spans="1:11" ht="16.5">
      <c r="A9" s="81"/>
      <c r="B9" s="82" t="s">
        <v>8</v>
      </c>
      <c r="C9" s="83" t="s">
        <v>179</v>
      </c>
      <c r="D9" s="83" t="s">
        <v>2</v>
      </c>
      <c r="E9" s="83" t="s">
        <v>285</v>
      </c>
      <c r="F9" s="83" t="s">
        <v>131</v>
      </c>
      <c r="G9" s="83" t="s">
        <v>3</v>
      </c>
      <c r="H9" s="379" t="s">
        <v>263</v>
      </c>
      <c r="I9" s="379"/>
      <c r="J9" s="83" t="s">
        <v>656</v>
      </c>
      <c r="K9" s="83" t="s">
        <v>35</v>
      </c>
    </row>
    <row r="10" spans="1:11" ht="16.5">
      <c r="A10" s="84"/>
      <c r="B10" s="84"/>
      <c r="C10" s="85" t="s">
        <v>180</v>
      </c>
      <c r="D10" s="86" t="s">
        <v>6</v>
      </c>
      <c r="E10" s="86" t="s">
        <v>247</v>
      </c>
      <c r="F10" s="86" t="s">
        <v>648</v>
      </c>
      <c r="G10" s="86" t="s">
        <v>7</v>
      </c>
      <c r="H10" s="380" t="s">
        <v>245</v>
      </c>
      <c r="I10" s="380"/>
      <c r="J10" s="86" t="s">
        <v>651</v>
      </c>
      <c r="K10" s="86" t="s">
        <v>609</v>
      </c>
    </row>
    <row r="11" spans="1:11" ht="16.5">
      <c r="A11" s="84"/>
      <c r="B11" s="84"/>
      <c r="C11" s="86" t="s">
        <v>5</v>
      </c>
      <c r="D11" s="86" t="s">
        <v>655</v>
      </c>
      <c r="E11" s="86" t="s">
        <v>585</v>
      </c>
      <c r="F11" s="86"/>
      <c r="G11" s="86" t="s">
        <v>244</v>
      </c>
      <c r="H11" s="86" t="s">
        <v>13</v>
      </c>
      <c r="I11" s="86" t="s">
        <v>240</v>
      </c>
      <c r="J11" s="86" t="s">
        <v>10</v>
      </c>
      <c r="K11" s="86" t="s">
        <v>10</v>
      </c>
    </row>
    <row r="12" spans="1:11" ht="16.5">
      <c r="A12" s="87"/>
      <c r="B12" s="87"/>
      <c r="C12" s="86" t="s">
        <v>9</v>
      </c>
      <c r="D12" s="88" t="s">
        <v>329</v>
      </c>
      <c r="E12" s="88"/>
      <c r="F12" s="88"/>
      <c r="G12" s="88" t="s">
        <v>40</v>
      </c>
      <c r="H12" s="88" t="s">
        <v>123</v>
      </c>
      <c r="I12" s="88" t="s">
        <v>15</v>
      </c>
      <c r="J12" s="88" t="s">
        <v>13</v>
      </c>
      <c r="K12" s="88" t="s">
        <v>13</v>
      </c>
    </row>
    <row r="13" spans="1:11" ht="17.25" thickBot="1">
      <c r="A13" s="135"/>
      <c r="B13" s="136" t="s">
        <v>16</v>
      </c>
      <c r="C13" s="136" t="s">
        <v>17</v>
      </c>
      <c r="D13" s="136" t="s">
        <v>18</v>
      </c>
      <c r="E13" s="136" t="s">
        <v>19</v>
      </c>
      <c r="F13" s="136" t="s">
        <v>20</v>
      </c>
      <c r="G13" s="136" t="s">
        <v>22</v>
      </c>
      <c r="H13" s="136" t="s">
        <v>21</v>
      </c>
      <c r="I13" s="136" t="s">
        <v>24</v>
      </c>
      <c r="J13" s="136" t="s">
        <v>21</v>
      </c>
      <c r="K13" s="136" t="s">
        <v>45</v>
      </c>
    </row>
    <row r="14" spans="1:11" ht="22.5" customHeight="1" thickTop="1">
      <c r="A14" s="139" t="s">
        <v>76</v>
      </c>
      <c r="B14" s="89" t="s">
        <v>519</v>
      </c>
      <c r="C14" s="137"/>
      <c r="D14" s="145" t="s">
        <v>81</v>
      </c>
      <c r="E14" s="145" t="s">
        <v>81</v>
      </c>
      <c r="F14" s="145" t="s">
        <v>81</v>
      </c>
      <c r="G14" s="145" t="s">
        <v>81</v>
      </c>
      <c r="H14" s="145" t="s">
        <v>81</v>
      </c>
      <c r="I14" s="145" t="s">
        <v>81</v>
      </c>
      <c r="J14" s="145" t="s">
        <v>81</v>
      </c>
      <c r="K14" s="145" t="s">
        <v>81</v>
      </c>
    </row>
    <row r="15" spans="1:11" ht="16.5">
      <c r="A15" s="139"/>
      <c r="B15" s="89" t="s">
        <v>520</v>
      </c>
      <c r="C15" s="137"/>
      <c r="D15" s="145"/>
      <c r="E15" s="145"/>
      <c r="F15" s="145"/>
      <c r="G15" s="145"/>
      <c r="H15" s="145"/>
      <c r="I15" s="145"/>
      <c r="J15" s="145"/>
      <c r="K15" s="145"/>
    </row>
    <row r="16" spans="1:11" ht="16.5">
      <c r="A16" s="139"/>
      <c r="B16" s="89" t="s">
        <v>521</v>
      </c>
      <c r="C16" s="137"/>
      <c r="D16" s="145"/>
      <c r="E16" s="145"/>
      <c r="F16" s="145"/>
      <c r="G16" s="145"/>
      <c r="H16" s="145"/>
      <c r="I16" s="145"/>
      <c r="J16" s="145"/>
      <c r="K16" s="145"/>
    </row>
    <row r="17" spans="1:11" ht="21.75" customHeight="1">
      <c r="A17" s="139" t="s">
        <v>79</v>
      </c>
      <c r="B17" s="89" t="s">
        <v>27</v>
      </c>
      <c r="C17" s="137"/>
      <c r="D17" s="145" t="s">
        <v>81</v>
      </c>
      <c r="E17" s="145" t="s">
        <v>81</v>
      </c>
      <c r="F17" s="145" t="s">
        <v>81</v>
      </c>
      <c r="G17" s="145" t="s">
        <v>81</v>
      </c>
      <c r="H17" s="145" t="s">
        <v>81</v>
      </c>
      <c r="I17" s="145" t="s">
        <v>81</v>
      </c>
      <c r="J17" s="145" t="s">
        <v>81</v>
      </c>
      <c r="K17" s="145" t="s">
        <v>81</v>
      </c>
    </row>
    <row r="18" spans="1:11" ht="16.5">
      <c r="A18" s="139"/>
      <c r="B18" s="89" t="s">
        <v>367</v>
      </c>
      <c r="C18" s="137"/>
      <c r="D18" s="145"/>
      <c r="E18" s="145"/>
      <c r="F18" s="145"/>
      <c r="G18" s="145"/>
      <c r="H18" s="145"/>
      <c r="I18" s="145"/>
      <c r="J18" s="145"/>
      <c r="K18" s="145"/>
    </row>
    <row r="19" spans="1:11" ht="21.75" customHeight="1">
      <c r="A19" s="139" t="s">
        <v>77</v>
      </c>
      <c r="B19" s="89" t="s">
        <v>194</v>
      </c>
      <c r="C19" s="137"/>
      <c r="D19" s="145"/>
      <c r="E19" s="145"/>
      <c r="F19" s="145"/>
      <c r="G19" s="145"/>
      <c r="H19" s="145"/>
      <c r="I19" s="145"/>
      <c r="J19" s="145"/>
      <c r="K19" s="145"/>
    </row>
    <row r="20" spans="1:11" ht="14.25" customHeight="1">
      <c r="A20" s="139"/>
      <c r="B20" s="89" t="s">
        <v>522</v>
      </c>
      <c r="C20" s="137"/>
      <c r="D20" s="145"/>
      <c r="E20" s="145"/>
      <c r="F20" s="145"/>
      <c r="G20" s="145"/>
      <c r="H20" s="145"/>
      <c r="I20" s="145"/>
      <c r="J20" s="145"/>
      <c r="K20" s="145"/>
    </row>
    <row r="21" spans="1:11" ht="13.5" customHeight="1">
      <c r="A21" s="139"/>
      <c r="B21" s="134" t="s">
        <v>368</v>
      </c>
      <c r="C21" s="137"/>
      <c r="D21" s="145"/>
      <c r="E21" s="145"/>
      <c r="F21" s="145"/>
      <c r="G21" s="145"/>
      <c r="H21" s="145"/>
      <c r="I21" s="145"/>
      <c r="J21" s="145"/>
      <c r="K21" s="145"/>
    </row>
    <row r="22" spans="1:11" ht="21.75" customHeight="1">
      <c r="A22" s="139" t="s">
        <v>78</v>
      </c>
      <c r="B22" s="89" t="s">
        <v>30</v>
      </c>
      <c r="C22" s="137"/>
      <c r="D22" s="145" t="s">
        <v>81</v>
      </c>
      <c r="E22" s="145" t="s">
        <v>81</v>
      </c>
      <c r="F22" s="145" t="s">
        <v>81</v>
      </c>
      <c r="G22" s="145" t="s">
        <v>81</v>
      </c>
      <c r="H22" s="145" t="s">
        <v>81</v>
      </c>
      <c r="I22" s="145" t="s">
        <v>81</v>
      </c>
      <c r="J22" s="145" t="s">
        <v>81</v>
      </c>
      <c r="K22" s="145" t="s">
        <v>81</v>
      </c>
    </row>
    <row r="23" spans="1:11" ht="13.5" customHeight="1">
      <c r="A23" s="139"/>
      <c r="B23" s="89" t="s">
        <v>369</v>
      </c>
      <c r="C23" s="137"/>
      <c r="D23" s="145"/>
      <c r="E23" s="145"/>
      <c r="F23" s="145"/>
      <c r="G23" s="145"/>
      <c r="H23" s="145"/>
      <c r="I23" s="145"/>
      <c r="J23" s="145"/>
      <c r="K23" s="145"/>
    </row>
    <row r="24" spans="1:11" ht="21.75" customHeight="1">
      <c r="A24" s="139" t="s">
        <v>175</v>
      </c>
      <c r="B24" s="89" t="s">
        <v>32</v>
      </c>
      <c r="C24" s="137"/>
      <c r="D24" s="145">
        <f aca="true" t="shared" si="0" ref="D24:K24">SUM(D14:D22)</f>
        <v>0</v>
      </c>
      <c r="E24" s="145">
        <f t="shared" si="0"/>
        <v>0</v>
      </c>
      <c r="F24" s="145">
        <f t="shared" si="0"/>
        <v>0</v>
      </c>
      <c r="G24" s="145">
        <f t="shared" si="0"/>
        <v>0</v>
      </c>
      <c r="H24" s="145">
        <f t="shared" si="0"/>
        <v>0</v>
      </c>
      <c r="I24" s="145">
        <f t="shared" si="0"/>
        <v>0</v>
      </c>
      <c r="J24" s="145">
        <f>SUM(J14:J22)</f>
        <v>0</v>
      </c>
      <c r="K24" s="145">
        <f t="shared" si="0"/>
        <v>0</v>
      </c>
    </row>
    <row r="25" spans="1:11" ht="11.25" customHeight="1" thickBot="1">
      <c r="A25" s="138"/>
      <c r="B25" s="138"/>
      <c r="C25" s="138"/>
      <c r="D25" s="138"/>
      <c r="E25" s="138"/>
      <c r="F25" s="138"/>
      <c r="G25" s="138"/>
      <c r="H25" s="138"/>
      <c r="I25" s="138"/>
      <c r="J25" s="138"/>
      <c r="K25" s="138"/>
    </row>
    <row r="26" spans="1:2" ht="21" customHeight="1" thickTop="1">
      <c r="A26" s="239" t="s">
        <v>513</v>
      </c>
      <c r="B26" s="89" t="s">
        <v>514</v>
      </c>
    </row>
  </sheetData>
  <mergeCells count="7">
    <mergeCell ref="H9:I9"/>
    <mergeCell ref="H10:I10"/>
    <mergeCell ref="A7:K7"/>
    <mergeCell ref="A2:K2"/>
    <mergeCell ref="A3:K3"/>
    <mergeCell ref="A5:K5"/>
    <mergeCell ref="A6:K6"/>
  </mergeCells>
  <printOptions/>
  <pageMargins left="0.75" right="0.25" top="0.5" bottom="0.25" header="0.5" footer="0.5"/>
  <pageSetup horizontalDpi="300" verticalDpi="300" orientation="landscape" paperSize="9" r:id="rId1"/>
  <headerFooter alignWithMargins="0">
    <oddFooter>&amp;L&amp;"Tahoma,Regular"&amp;6&amp;F &amp;C&amp;"Tahoma,Regular"&amp;6&amp;A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46"/>
  <sheetViews>
    <sheetView zoomScale="85" zoomScaleNormal="85" workbookViewId="0" topLeftCell="A1">
      <selection activeCell="A1" sqref="A1"/>
    </sheetView>
  </sheetViews>
  <sheetFormatPr defaultColWidth="9.00390625" defaultRowHeight="12.75"/>
  <cols>
    <col min="1" max="1" width="3.125" style="1" customWidth="1"/>
    <col min="2" max="2" width="8.00390625" style="1" customWidth="1"/>
    <col min="3" max="3" width="9.625" style="1" customWidth="1"/>
    <col min="4" max="4" width="8.375" style="1" customWidth="1"/>
    <col min="5" max="5" width="8.125" style="1" customWidth="1"/>
    <col min="6" max="7" width="7.125" style="1" customWidth="1"/>
    <col min="8" max="12" width="7.625" style="1" customWidth="1"/>
    <col min="13" max="16384" width="9.00390625" style="1" customWidth="1"/>
  </cols>
  <sheetData>
    <row r="1" spans="6:12" ht="15.75">
      <c r="F1" s="372" t="s">
        <v>483</v>
      </c>
      <c r="G1" s="372"/>
      <c r="L1" s="26" t="s">
        <v>204</v>
      </c>
    </row>
    <row r="3" spans="2:11" ht="15.75">
      <c r="B3" s="372" t="s">
        <v>664</v>
      </c>
      <c r="C3" s="372"/>
      <c r="D3" s="372"/>
      <c r="E3" s="372"/>
      <c r="F3" s="372"/>
      <c r="G3" s="372"/>
      <c r="H3" s="372"/>
      <c r="I3" s="372"/>
      <c r="J3" s="372"/>
      <c r="K3" s="372"/>
    </row>
    <row r="4" spans="2:11" ht="17.25" customHeight="1">
      <c r="B4" s="372" t="s">
        <v>344</v>
      </c>
      <c r="C4" s="372"/>
      <c r="D4" s="372"/>
      <c r="E4" s="372"/>
      <c r="F4" s="372"/>
      <c r="G4" s="372"/>
      <c r="H4" s="372"/>
      <c r="I4" s="372"/>
      <c r="J4" s="372"/>
      <c r="K4" s="372"/>
    </row>
    <row r="6" spans="2:11" ht="14.25" customHeight="1">
      <c r="B6" s="372" t="s">
        <v>124</v>
      </c>
      <c r="C6" s="372"/>
      <c r="D6" s="372"/>
      <c r="E6" s="372"/>
      <c r="F6" s="372"/>
      <c r="G6" s="372"/>
      <c r="H6" s="372"/>
      <c r="I6" s="372"/>
      <c r="J6" s="372"/>
      <c r="K6" s="372"/>
    </row>
    <row r="7" spans="2:11" ht="15.75">
      <c r="B7" s="372" t="s">
        <v>49</v>
      </c>
      <c r="C7" s="372"/>
      <c r="D7" s="372"/>
      <c r="E7" s="372"/>
      <c r="F7" s="372"/>
      <c r="G7" s="372"/>
      <c r="H7" s="372"/>
      <c r="I7" s="372"/>
      <c r="J7" s="372"/>
      <c r="K7" s="372"/>
    </row>
    <row r="8" spans="2:11" ht="21" customHeight="1">
      <c r="B8" s="381" t="s">
        <v>48</v>
      </c>
      <c r="C8" s="381"/>
      <c r="D8" s="381"/>
      <c r="E8" s="381"/>
      <c r="F8" s="381"/>
      <c r="G8" s="381"/>
      <c r="H8" s="381"/>
      <c r="I8" s="381"/>
      <c r="J8" s="381"/>
      <c r="K8" s="381"/>
    </row>
    <row r="10" ht="14.25" customHeight="1">
      <c r="K10" s="19" t="s">
        <v>206</v>
      </c>
    </row>
    <row r="11" ht="18.75" customHeight="1">
      <c r="K11" s="132" t="s">
        <v>207</v>
      </c>
    </row>
    <row r="12" spans="1:12" ht="13.5" customHeight="1">
      <c r="A12" s="6"/>
      <c r="B12" s="6" t="s">
        <v>8</v>
      </c>
      <c r="C12" s="17" t="s">
        <v>1</v>
      </c>
      <c r="D12" s="17" t="s">
        <v>203</v>
      </c>
      <c r="E12" s="17" t="s">
        <v>43</v>
      </c>
      <c r="F12" s="353" t="s">
        <v>182</v>
      </c>
      <c r="G12" s="353"/>
      <c r="H12" s="17" t="s">
        <v>285</v>
      </c>
      <c r="I12" s="17" t="s">
        <v>258</v>
      </c>
      <c r="J12" s="17" t="s">
        <v>3</v>
      </c>
      <c r="K12" s="353" t="s">
        <v>661</v>
      </c>
      <c r="L12" s="353"/>
    </row>
    <row r="13" spans="1:12" ht="13.5" customHeight="1">
      <c r="A13" s="8"/>
      <c r="B13" s="8"/>
      <c r="C13" s="14" t="s">
        <v>5</v>
      </c>
      <c r="D13" s="14" t="s">
        <v>345</v>
      </c>
      <c r="E13" s="14" t="s">
        <v>44</v>
      </c>
      <c r="F13" s="14" t="s">
        <v>100</v>
      </c>
      <c r="G13" s="14" t="s">
        <v>98</v>
      </c>
      <c r="H13" s="14" t="s">
        <v>247</v>
      </c>
      <c r="I13" s="14" t="s">
        <v>259</v>
      </c>
      <c r="J13" s="14" t="s">
        <v>7</v>
      </c>
      <c r="K13" s="14" t="s">
        <v>123</v>
      </c>
      <c r="L13" s="14" t="s">
        <v>240</v>
      </c>
    </row>
    <row r="14" spans="1:12" ht="13.5" customHeight="1">
      <c r="A14" s="8"/>
      <c r="B14" s="8"/>
      <c r="C14" s="14" t="s">
        <v>9</v>
      </c>
      <c r="D14" s="14" t="s">
        <v>184</v>
      </c>
      <c r="E14" s="14" t="s">
        <v>39</v>
      </c>
      <c r="F14" s="14"/>
      <c r="G14" s="14"/>
      <c r="H14" s="14" t="s">
        <v>123</v>
      </c>
      <c r="I14" s="14" t="s">
        <v>648</v>
      </c>
      <c r="J14" s="14" t="s">
        <v>244</v>
      </c>
      <c r="K14" s="14" t="s">
        <v>13</v>
      </c>
      <c r="L14" s="14" t="s">
        <v>15</v>
      </c>
    </row>
    <row r="15" spans="1:12" ht="13.5" customHeight="1">
      <c r="A15" s="10"/>
      <c r="B15" s="10"/>
      <c r="C15" s="15"/>
      <c r="D15" s="15"/>
      <c r="E15" s="15"/>
      <c r="F15" s="15"/>
      <c r="G15" s="15"/>
      <c r="H15" s="15" t="s">
        <v>13</v>
      </c>
      <c r="I15" s="15"/>
      <c r="J15" s="15" t="s">
        <v>40</v>
      </c>
      <c r="K15" s="15"/>
      <c r="L15" s="15"/>
    </row>
    <row r="16" spans="1:12" ht="14.25" customHeight="1" thickBot="1">
      <c r="A16" s="12"/>
      <c r="B16" s="18" t="s">
        <v>16</v>
      </c>
      <c r="C16" s="18" t="s">
        <v>17</v>
      </c>
      <c r="D16" s="18" t="s">
        <v>18</v>
      </c>
      <c r="E16" s="18" t="s">
        <v>19</v>
      </c>
      <c r="F16" s="18" t="s">
        <v>20</v>
      </c>
      <c r="G16" s="18" t="s">
        <v>21</v>
      </c>
      <c r="H16" s="18" t="s">
        <v>22</v>
      </c>
      <c r="I16" s="18" t="s">
        <v>23</v>
      </c>
      <c r="J16" s="18" t="s">
        <v>24</v>
      </c>
      <c r="K16" s="18" t="s">
        <v>45</v>
      </c>
      <c r="L16" s="18" t="s">
        <v>46</v>
      </c>
    </row>
    <row r="17" spans="1:2" ht="19.5" customHeight="1" thickTop="1">
      <c r="A17" s="1" t="s">
        <v>278</v>
      </c>
      <c r="B17" s="1" t="s">
        <v>659</v>
      </c>
    </row>
    <row r="18" ht="12.75">
      <c r="B18" s="1" t="s">
        <v>658</v>
      </c>
    </row>
    <row r="19" ht="12.75">
      <c r="B19" s="1" t="s">
        <v>657</v>
      </c>
    </row>
    <row r="20" ht="12.75">
      <c r="B20" s="1" t="s">
        <v>328</v>
      </c>
    </row>
    <row r="21" spans="4:11" ht="16.5">
      <c r="D21" s="86"/>
      <c r="E21" s="86"/>
      <c r="F21" s="86"/>
      <c r="G21" s="86" t="s">
        <v>41</v>
      </c>
      <c r="H21" s="86"/>
      <c r="I21" s="86"/>
      <c r="J21" s="86"/>
      <c r="K21" s="86"/>
    </row>
    <row r="22" spans="1:2" ht="12.75">
      <c r="A22" s="1" t="s">
        <v>106</v>
      </c>
      <c r="B22" s="1" t="s">
        <v>289</v>
      </c>
    </row>
    <row r="23" ht="16.5" customHeight="1">
      <c r="B23" s="1" t="s">
        <v>384</v>
      </c>
    </row>
    <row r="24" ht="16.5" customHeight="1">
      <c r="B24" s="1" t="s">
        <v>291</v>
      </c>
    </row>
    <row r="25" spans="1:12" ht="18" customHeight="1">
      <c r="A25" s="37"/>
      <c r="B25" s="37" t="s">
        <v>292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</row>
    <row r="26" spans="1:11" ht="18" customHeight="1">
      <c r="A26" s="1" t="s">
        <v>280</v>
      </c>
      <c r="B26" s="1" t="s">
        <v>660</v>
      </c>
      <c r="C26" s="16"/>
      <c r="D26" s="16"/>
      <c r="E26" s="16"/>
      <c r="F26" s="16"/>
      <c r="G26" s="16"/>
      <c r="H26" s="16"/>
      <c r="I26" s="16"/>
      <c r="J26" s="16"/>
      <c r="K26" s="16"/>
    </row>
    <row r="27" spans="3:11" ht="12.75">
      <c r="C27" s="16"/>
      <c r="D27" s="16"/>
      <c r="E27" s="16"/>
      <c r="F27" s="16"/>
      <c r="G27" s="16"/>
      <c r="H27" s="16"/>
      <c r="I27" s="16"/>
      <c r="J27" s="16"/>
      <c r="K27" s="16"/>
    </row>
    <row r="28" spans="1:11" ht="12.75">
      <c r="A28" s="1" t="s">
        <v>106</v>
      </c>
      <c r="B28" s="1" t="s">
        <v>289</v>
      </c>
      <c r="C28" s="16"/>
      <c r="D28" s="16"/>
      <c r="E28" s="16"/>
      <c r="F28" s="16"/>
      <c r="G28" s="16"/>
      <c r="H28" s="16"/>
      <c r="I28" s="16"/>
      <c r="J28" s="16"/>
      <c r="K28" s="16"/>
    </row>
    <row r="29" ht="16.5" customHeight="1">
      <c r="B29" s="1" t="s">
        <v>290</v>
      </c>
    </row>
    <row r="30" ht="16.5" customHeight="1">
      <c r="B30" s="1" t="s">
        <v>291</v>
      </c>
    </row>
    <row r="31" spans="1:12" ht="16.5" customHeight="1">
      <c r="A31" s="37"/>
      <c r="B31" s="37" t="s">
        <v>293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</row>
    <row r="36" spans="1:11" ht="12.75">
      <c r="A36" s="6"/>
      <c r="B36" s="17" t="s">
        <v>650</v>
      </c>
      <c r="C36" s="17" t="s">
        <v>3</v>
      </c>
      <c r="D36" s="353" t="s">
        <v>260</v>
      </c>
      <c r="E36" s="353"/>
      <c r="F36" s="353"/>
      <c r="G36" s="17" t="s">
        <v>208</v>
      </c>
      <c r="H36" s="356" t="s">
        <v>346</v>
      </c>
      <c r="I36" s="356"/>
      <c r="J36" s="356" t="s">
        <v>38</v>
      </c>
      <c r="K36" s="356"/>
    </row>
    <row r="37" spans="1:11" ht="12.75">
      <c r="A37" s="8"/>
      <c r="B37" s="14" t="s">
        <v>7</v>
      </c>
      <c r="C37" s="14" t="s">
        <v>7</v>
      </c>
      <c r="D37" s="14" t="s">
        <v>650</v>
      </c>
      <c r="E37" s="14" t="s">
        <v>3</v>
      </c>
      <c r="F37" s="14" t="s">
        <v>615</v>
      </c>
      <c r="G37" s="14" t="s">
        <v>262</v>
      </c>
      <c r="H37" s="377" t="s">
        <v>347</v>
      </c>
      <c r="I37" s="377"/>
      <c r="J37" s="377" t="s">
        <v>185</v>
      </c>
      <c r="K37" s="377"/>
    </row>
    <row r="38" spans="1:11" ht="14.25" customHeight="1">
      <c r="A38" s="8"/>
      <c r="B38" s="14" t="s">
        <v>651</v>
      </c>
      <c r="C38" s="16" t="s">
        <v>609</v>
      </c>
      <c r="D38" s="14" t="s">
        <v>7</v>
      </c>
      <c r="E38" s="14" t="s">
        <v>7</v>
      </c>
      <c r="F38" s="16" t="s">
        <v>525</v>
      </c>
      <c r="G38" s="8"/>
      <c r="H38" s="377" t="s">
        <v>348</v>
      </c>
      <c r="I38" s="377"/>
      <c r="J38" s="377" t="s">
        <v>186</v>
      </c>
      <c r="K38" s="377"/>
    </row>
    <row r="39" spans="1:11" ht="12.75">
      <c r="A39" s="8"/>
      <c r="B39" s="14" t="s">
        <v>10</v>
      </c>
      <c r="C39" s="14" t="s">
        <v>662</v>
      </c>
      <c r="D39" s="14" t="s">
        <v>651</v>
      </c>
      <c r="E39" s="14" t="s">
        <v>609</v>
      </c>
      <c r="F39" s="14" t="s">
        <v>526</v>
      </c>
      <c r="G39" s="8"/>
      <c r="H39" s="377" t="s">
        <v>86</v>
      </c>
      <c r="I39" s="377"/>
      <c r="J39" s="377" t="s">
        <v>187</v>
      </c>
      <c r="K39" s="377"/>
    </row>
    <row r="40" spans="1:11" ht="12.75">
      <c r="A40" s="8"/>
      <c r="B40" s="14" t="s">
        <v>13</v>
      </c>
      <c r="C40" s="14" t="s">
        <v>13</v>
      </c>
      <c r="D40" s="8"/>
      <c r="E40" s="8"/>
      <c r="F40" s="14"/>
      <c r="G40" s="8"/>
      <c r="H40" s="352" t="s">
        <v>349</v>
      </c>
      <c r="I40" s="352"/>
      <c r="J40" s="14"/>
      <c r="K40" s="14"/>
    </row>
    <row r="41" spans="1:11" ht="13.5" thickBot="1">
      <c r="A41" s="12"/>
      <c r="B41" s="18" t="s">
        <v>46</v>
      </c>
      <c r="C41" s="18" t="s">
        <v>47</v>
      </c>
      <c r="D41" s="18" t="s">
        <v>57</v>
      </c>
      <c r="E41" s="18" t="s">
        <v>58</v>
      </c>
      <c r="F41" s="18" t="s">
        <v>59</v>
      </c>
      <c r="G41" s="18" t="s">
        <v>60</v>
      </c>
      <c r="H41" s="357" t="s">
        <v>61</v>
      </c>
      <c r="I41" s="357"/>
      <c r="J41" s="357" t="s">
        <v>199</v>
      </c>
      <c r="K41" s="357"/>
    </row>
    <row r="42" ht="13.5" thickTop="1"/>
    <row r="44" spans="3:11" ht="12.75">
      <c r="C44" s="16"/>
      <c r="D44" s="16"/>
      <c r="E44" s="16"/>
      <c r="G44" s="16" t="s">
        <v>41</v>
      </c>
      <c r="H44" s="16"/>
      <c r="I44" s="16"/>
      <c r="J44" s="16"/>
      <c r="K44" s="16"/>
    </row>
    <row r="46" spans="1:11" ht="13.5" thickBo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ht="13.5" thickTop="1"/>
  </sheetData>
  <mergeCells count="20">
    <mergeCell ref="F1:G1"/>
    <mergeCell ref="J41:K41"/>
    <mergeCell ref="H38:I38"/>
    <mergeCell ref="H39:I39"/>
    <mergeCell ref="H40:I40"/>
    <mergeCell ref="H41:I41"/>
    <mergeCell ref="J38:K38"/>
    <mergeCell ref="J39:K39"/>
    <mergeCell ref="K12:L12"/>
    <mergeCell ref="D36:F36"/>
    <mergeCell ref="H36:I36"/>
    <mergeCell ref="H37:I37"/>
    <mergeCell ref="F12:G12"/>
    <mergeCell ref="J36:K36"/>
    <mergeCell ref="J37:K37"/>
    <mergeCell ref="B3:K3"/>
    <mergeCell ref="B6:K6"/>
    <mergeCell ref="B7:K7"/>
    <mergeCell ref="B8:K8"/>
    <mergeCell ref="B4:K4"/>
  </mergeCells>
  <printOptions/>
  <pageMargins left="0.3937007874015748" right="0.2362204724409449" top="0.7480314960629921" bottom="0.2362204724409449" header="0.5118110236220472" footer="0.5118110236220472"/>
  <pageSetup horizontalDpi="300" verticalDpi="300" orientation="portrait" paperSize="9" scale="92" r:id="rId1"/>
  <headerFooter alignWithMargins="0">
    <oddFooter>&amp;L&amp;"Arial Narrow,Regular"&amp;6&amp;F &amp;C&amp;"Arial Narrow,Regular"&amp;6&amp;A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4"/>
  <sheetViews>
    <sheetView zoomScale="85" zoomScaleNormal="85" workbookViewId="0" topLeftCell="A1">
      <selection activeCell="A1" sqref="A1"/>
    </sheetView>
  </sheetViews>
  <sheetFormatPr defaultColWidth="9.00390625" defaultRowHeight="12.75"/>
  <cols>
    <col min="1" max="1" width="2.25390625" style="21" customWidth="1"/>
    <col min="2" max="2" width="12.875" style="1" customWidth="1"/>
    <col min="3" max="3" width="8.25390625" style="1" customWidth="1"/>
    <col min="4" max="5" width="7.625" style="1" customWidth="1"/>
    <col min="6" max="6" width="6.625" style="1" customWidth="1"/>
    <col min="7" max="9" width="7.125" style="1" customWidth="1"/>
    <col min="10" max="10" width="6.625" style="1" customWidth="1"/>
    <col min="11" max="11" width="1.4921875" style="1" customWidth="1"/>
    <col min="12" max="13" width="6.625" style="1" customWidth="1"/>
    <col min="14" max="16384" width="9.00390625" style="1" customWidth="1"/>
  </cols>
  <sheetData>
    <row r="1" spans="6:13" ht="15.75">
      <c r="F1" s="372" t="s">
        <v>484</v>
      </c>
      <c r="G1" s="372"/>
      <c r="H1" s="26"/>
      <c r="I1" s="26"/>
      <c r="M1" s="26" t="s">
        <v>354</v>
      </c>
    </row>
    <row r="2" spans="1:13" ht="27.75" customHeight="1">
      <c r="A2" s="372" t="s">
        <v>663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</row>
    <row r="3" spans="1:13" ht="15.75">
      <c r="A3" s="372" t="s">
        <v>344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</row>
    <row r="4" spans="1:13" ht="19.5" customHeight="1">
      <c r="A4" s="354" t="s">
        <v>267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</row>
    <row r="5" spans="1:13" ht="21" customHeight="1">
      <c r="A5" s="354" t="s">
        <v>124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</row>
    <row r="6" spans="1:13" ht="12.75">
      <c r="A6" s="354" t="s">
        <v>49</v>
      </c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</row>
    <row r="7" spans="1:13" ht="19.5" customHeight="1">
      <c r="A7" s="355" t="s">
        <v>48</v>
      </c>
      <c r="B7" s="355"/>
      <c r="C7" s="355"/>
      <c r="D7" s="355"/>
      <c r="E7" s="355"/>
      <c r="F7" s="355"/>
      <c r="G7" s="355"/>
      <c r="H7" s="355"/>
      <c r="I7" s="355"/>
      <c r="J7" s="355"/>
      <c r="K7" s="355"/>
      <c r="L7" s="355"/>
      <c r="M7" s="355"/>
    </row>
    <row r="8" ht="18" customHeight="1"/>
    <row r="9" spans="1:13" ht="12.75">
      <c r="A9" s="90"/>
      <c r="B9" s="6" t="s">
        <v>8</v>
      </c>
      <c r="C9" s="17" t="s">
        <v>188</v>
      </c>
      <c r="D9" s="17" t="s">
        <v>203</v>
      </c>
      <c r="E9" s="17" t="s">
        <v>43</v>
      </c>
      <c r="F9" s="17" t="s">
        <v>2</v>
      </c>
      <c r="G9" s="17" t="s">
        <v>285</v>
      </c>
      <c r="H9" s="17" t="s">
        <v>258</v>
      </c>
      <c r="I9" s="353" t="s">
        <v>341</v>
      </c>
      <c r="J9" s="353"/>
      <c r="K9" s="17"/>
      <c r="L9" s="353" t="s">
        <v>342</v>
      </c>
      <c r="M9" s="353"/>
    </row>
    <row r="10" spans="1:13" ht="12.75">
      <c r="A10" s="20"/>
      <c r="B10" s="8"/>
      <c r="C10" s="14" t="s">
        <v>189</v>
      </c>
      <c r="D10" s="14" t="s">
        <v>183</v>
      </c>
      <c r="E10" s="14" t="s">
        <v>44</v>
      </c>
      <c r="F10" s="14" t="s">
        <v>6</v>
      </c>
      <c r="G10" s="14" t="s">
        <v>247</v>
      </c>
      <c r="H10" s="14" t="s">
        <v>259</v>
      </c>
      <c r="I10" s="14" t="s">
        <v>136</v>
      </c>
      <c r="J10" s="14" t="s">
        <v>191</v>
      </c>
      <c r="K10" s="14"/>
      <c r="L10" s="14" t="s">
        <v>136</v>
      </c>
      <c r="M10" s="14" t="s">
        <v>191</v>
      </c>
    </row>
    <row r="11" spans="1:13" ht="12.75">
      <c r="A11" s="20"/>
      <c r="B11" s="8"/>
      <c r="C11" s="14" t="s">
        <v>192</v>
      </c>
      <c r="D11" s="14" t="s">
        <v>338</v>
      </c>
      <c r="E11" s="14" t="s">
        <v>39</v>
      </c>
      <c r="F11" s="14"/>
      <c r="G11" s="14" t="s">
        <v>123</v>
      </c>
      <c r="H11" s="14" t="s">
        <v>648</v>
      </c>
      <c r="I11" s="14" t="s">
        <v>284</v>
      </c>
      <c r="J11" s="14"/>
      <c r="K11" s="14"/>
      <c r="L11" s="14" t="s">
        <v>284</v>
      </c>
      <c r="M11" s="14"/>
    </row>
    <row r="12" spans="1:13" ht="12.75">
      <c r="A12" s="92"/>
      <c r="B12" s="10"/>
      <c r="C12" s="15"/>
      <c r="D12" s="15"/>
      <c r="E12" s="15"/>
      <c r="F12" s="15"/>
      <c r="G12" s="15" t="s">
        <v>13</v>
      </c>
      <c r="H12" s="15"/>
      <c r="I12" s="15"/>
      <c r="J12" s="15"/>
      <c r="K12" s="15"/>
      <c r="L12" s="15"/>
      <c r="M12" s="15"/>
    </row>
    <row r="13" spans="1:13" ht="15" customHeight="1" thickBot="1">
      <c r="A13" s="93"/>
      <c r="B13" s="18" t="s">
        <v>16</v>
      </c>
      <c r="C13" s="18" t="s">
        <v>17</v>
      </c>
      <c r="D13" s="18" t="s">
        <v>18</v>
      </c>
      <c r="E13" s="18" t="s">
        <v>19</v>
      </c>
      <c r="F13" s="18" t="s">
        <v>20</v>
      </c>
      <c r="G13" s="18" t="s">
        <v>21</v>
      </c>
      <c r="H13" s="18" t="s">
        <v>22</v>
      </c>
      <c r="I13" s="18" t="s">
        <v>23</v>
      </c>
      <c r="J13" s="18" t="s">
        <v>24</v>
      </c>
      <c r="K13" s="18"/>
      <c r="L13" s="18" t="s">
        <v>45</v>
      </c>
      <c r="M13" s="18" t="s">
        <v>46</v>
      </c>
    </row>
    <row r="14" ht="18" customHeight="1" thickTop="1">
      <c r="A14" s="1" t="s">
        <v>194</v>
      </c>
    </row>
    <row r="15" ht="12.75">
      <c r="A15" s="1" t="s">
        <v>667</v>
      </c>
    </row>
    <row r="16" spans="1:8" ht="12.75">
      <c r="A16" s="1"/>
      <c r="E16" s="16"/>
      <c r="F16" s="16"/>
      <c r="G16" s="16"/>
      <c r="H16" s="16"/>
    </row>
    <row r="17" spans="1:13" ht="12.75">
      <c r="A17" s="1" t="s">
        <v>106</v>
      </c>
      <c r="B17" s="1" t="s">
        <v>289</v>
      </c>
      <c r="E17" s="16"/>
      <c r="F17" s="16"/>
      <c r="G17" s="16"/>
      <c r="H17" s="16"/>
      <c r="I17" s="19"/>
      <c r="J17" s="19"/>
      <c r="K17" s="19"/>
      <c r="L17" s="19"/>
      <c r="M17" s="19"/>
    </row>
    <row r="18" spans="1:12" ht="16.5" customHeight="1">
      <c r="A18" s="1"/>
      <c r="B18" s="1" t="s">
        <v>350</v>
      </c>
      <c r="E18" s="16"/>
      <c r="F18" s="16"/>
      <c r="G18" s="16"/>
      <c r="H18" s="16"/>
      <c r="I18" s="19"/>
      <c r="L18" s="19"/>
    </row>
    <row r="19" spans="1:12" ht="15" customHeight="1">
      <c r="A19" s="1"/>
      <c r="B19" s="1" t="s">
        <v>351</v>
      </c>
      <c r="E19" s="16"/>
      <c r="F19" s="16"/>
      <c r="G19" s="16" t="s">
        <v>41</v>
      </c>
      <c r="H19" s="16"/>
      <c r="I19" s="19"/>
      <c r="L19" s="19"/>
    </row>
    <row r="20" spans="1:12" ht="15" customHeight="1">
      <c r="A20" s="1"/>
      <c r="B20" s="1" t="s">
        <v>352</v>
      </c>
      <c r="E20" s="16"/>
      <c r="F20" s="16"/>
      <c r="G20" s="16"/>
      <c r="H20" s="16"/>
      <c r="I20" s="19"/>
      <c r="L20" s="19"/>
    </row>
    <row r="21" spans="1:12" ht="12.75">
      <c r="A21" s="1"/>
      <c r="E21" s="16"/>
      <c r="F21" s="16"/>
      <c r="G21" s="16"/>
      <c r="H21" s="16"/>
      <c r="I21" s="19"/>
      <c r="L21" s="19"/>
    </row>
    <row r="22" spans="1:13" ht="12.75">
      <c r="A22" s="1"/>
      <c r="B22" s="1" t="s">
        <v>291</v>
      </c>
      <c r="E22" s="16"/>
      <c r="F22" s="16"/>
      <c r="G22" s="16"/>
      <c r="H22" s="16"/>
      <c r="I22" s="19"/>
      <c r="J22" s="19"/>
      <c r="K22" s="19"/>
      <c r="L22" s="19"/>
      <c r="M22" s="19"/>
    </row>
    <row r="23" spans="1:13" ht="12.75">
      <c r="A23" s="1"/>
      <c r="E23" s="16"/>
      <c r="F23" s="16"/>
      <c r="G23" s="16"/>
      <c r="H23" s="16"/>
      <c r="I23" s="19"/>
      <c r="J23" s="19"/>
      <c r="K23" s="19"/>
      <c r="L23" s="19"/>
      <c r="M23" s="19"/>
    </row>
    <row r="24" spans="1:13" ht="12.75">
      <c r="A24" s="1"/>
      <c r="B24" s="1" t="s">
        <v>353</v>
      </c>
      <c r="E24" s="16"/>
      <c r="F24" s="16"/>
      <c r="G24" s="16"/>
      <c r="H24" s="16"/>
      <c r="I24" s="19"/>
      <c r="J24" s="19"/>
      <c r="K24" s="19"/>
      <c r="L24" s="19"/>
      <c r="M24" s="19"/>
    </row>
    <row r="25" spans="5:13" ht="12.75">
      <c r="E25" s="16"/>
      <c r="F25" s="16"/>
      <c r="G25" s="16"/>
      <c r="H25" s="16"/>
      <c r="I25" s="19"/>
      <c r="J25" s="19"/>
      <c r="K25" s="19"/>
      <c r="L25" s="19"/>
      <c r="M25" s="19"/>
    </row>
    <row r="26" spans="1:13" ht="13.5" thickBot="1">
      <c r="A26" s="94"/>
      <c r="B26" s="12" t="s">
        <v>42</v>
      </c>
      <c r="C26" s="12"/>
      <c r="D26" s="12"/>
      <c r="E26" s="93"/>
      <c r="F26" s="95"/>
      <c r="G26" s="95"/>
      <c r="H26" s="95"/>
      <c r="I26" s="95"/>
      <c r="J26" s="95"/>
      <c r="K26" s="95"/>
      <c r="L26" s="95"/>
      <c r="M26" s="95"/>
    </row>
    <row r="27" ht="18" customHeight="1" thickTop="1"/>
    <row r="28" ht="18" customHeight="1"/>
    <row r="29" spans="1:13" ht="12.75">
      <c r="A29" s="20"/>
      <c r="B29" s="17" t="s">
        <v>3</v>
      </c>
      <c r="C29" s="353" t="s">
        <v>649</v>
      </c>
      <c r="D29" s="353"/>
      <c r="E29" s="17" t="s">
        <v>630</v>
      </c>
      <c r="F29" s="17" t="s">
        <v>246</v>
      </c>
      <c r="G29" s="353" t="s">
        <v>339</v>
      </c>
      <c r="H29" s="353"/>
      <c r="I29" s="353"/>
      <c r="J29" s="356" t="s">
        <v>38</v>
      </c>
      <c r="K29" s="356"/>
      <c r="L29" s="356"/>
      <c r="M29" s="14"/>
    </row>
    <row r="30" spans="1:13" ht="12.75">
      <c r="A30" s="20"/>
      <c r="B30" s="14" t="s">
        <v>7</v>
      </c>
      <c r="C30" s="14" t="s">
        <v>201</v>
      </c>
      <c r="D30" s="14" t="s">
        <v>122</v>
      </c>
      <c r="E30" s="14" t="s">
        <v>651</v>
      </c>
      <c r="F30" s="14" t="s">
        <v>609</v>
      </c>
      <c r="G30" s="14" t="s">
        <v>650</v>
      </c>
      <c r="H30" s="14" t="s">
        <v>3</v>
      </c>
      <c r="I30" s="14" t="s">
        <v>615</v>
      </c>
      <c r="J30" s="377" t="s">
        <v>185</v>
      </c>
      <c r="K30" s="377"/>
      <c r="L30" s="377"/>
      <c r="M30" s="14"/>
    </row>
    <row r="31" spans="1:13" ht="12.75">
      <c r="A31" s="20"/>
      <c r="B31" s="14" t="s">
        <v>244</v>
      </c>
      <c r="C31" s="14" t="s">
        <v>13</v>
      </c>
      <c r="D31" s="14" t="s">
        <v>15</v>
      </c>
      <c r="E31" s="14" t="s">
        <v>10</v>
      </c>
      <c r="F31" s="14" t="s">
        <v>10</v>
      </c>
      <c r="G31" s="14" t="s">
        <v>7</v>
      </c>
      <c r="H31" s="14" t="s">
        <v>7</v>
      </c>
      <c r="I31" s="14" t="s">
        <v>525</v>
      </c>
      <c r="J31" s="377" t="s">
        <v>340</v>
      </c>
      <c r="K31" s="377"/>
      <c r="L31" s="377"/>
      <c r="M31" s="14"/>
    </row>
    <row r="32" spans="1:13" ht="12.75">
      <c r="A32" s="20"/>
      <c r="B32" s="14" t="s">
        <v>40</v>
      </c>
      <c r="C32" s="15"/>
      <c r="D32" s="15"/>
      <c r="E32" s="15" t="s">
        <v>13</v>
      </c>
      <c r="F32" s="15" t="s">
        <v>13</v>
      </c>
      <c r="G32" s="15" t="s">
        <v>651</v>
      </c>
      <c r="H32" s="15" t="s">
        <v>609</v>
      </c>
      <c r="I32" s="15" t="s">
        <v>526</v>
      </c>
      <c r="J32" s="352" t="s">
        <v>385</v>
      </c>
      <c r="K32" s="352"/>
      <c r="L32" s="352"/>
      <c r="M32" s="14"/>
    </row>
    <row r="33" spans="1:13" ht="13.5" thickBot="1">
      <c r="A33" s="14"/>
      <c r="B33" s="18" t="s">
        <v>57</v>
      </c>
      <c r="C33" s="18" t="s">
        <v>58</v>
      </c>
      <c r="D33" s="18" t="s">
        <v>59</v>
      </c>
      <c r="E33" s="18" t="s">
        <v>60</v>
      </c>
      <c r="F33" s="18" t="s">
        <v>60</v>
      </c>
      <c r="G33" s="18" t="s">
        <v>61</v>
      </c>
      <c r="H33" s="18" t="s">
        <v>199</v>
      </c>
      <c r="I33" s="18" t="s">
        <v>200</v>
      </c>
      <c r="J33" s="357" t="s">
        <v>261</v>
      </c>
      <c r="K33" s="357"/>
      <c r="L33" s="357"/>
      <c r="M33" s="300"/>
    </row>
    <row r="34" spans="1:13" ht="16.5" customHeight="1" thickTop="1">
      <c r="A34" s="20"/>
      <c r="M34" s="8"/>
    </row>
    <row r="35" spans="1:13" ht="12.75">
      <c r="A35" s="20"/>
      <c r="M35" s="8"/>
    </row>
    <row r="36" spans="1:13" ht="18" customHeight="1">
      <c r="A36" s="20"/>
      <c r="B36" s="119"/>
      <c r="C36" s="119"/>
      <c r="D36" s="119"/>
      <c r="E36" s="120"/>
      <c r="F36" s="120"/>
      <c r="G36" s="120"/>
      <c r="H36" s="120"/>
      <c r="I36" s="120"/>
      <c r="J36" s="120"/>
      <c r="K36" s="120"/>
      <c r="L36" s="120"/>
      <c r="M36" s="298"/>
    </row>
    <row r="37" spans="1:13" ht="18" customHeight="1">
      <c r="A37" s="20"/>
      <c r="E37" s="120"/>
      <c r="G37" s="16" t="s">
        <v>41</v>
      </c>
      <c r="H37" s="120"/>
      <c r="I37" s="120"/>
      <c r="J37" s="120"/>
      <c r="K37" s="120"/>
      <c r="L37" s="16"/>
      <c r="M37" s="22"/>
    </row>
    <row r="38" spans="1:13" ht="18" customHeight="1">
      <c r="A38" s="20"/>
      <c r="E38" s="16"/>
      <c r="F38" s="16"/>
      <c r="G38" s="16"/>
      <c r="H38" s="16"/>
      <c r="I38" s="16"/>
      <c r="J38" s="16"/>
      <c r="K38" s="16"/>
      <c r="L38" s="16"/>
      <c r="M38" s="22"/>
    </row>
    <row r="39" spans="1:13" ht="18" customHeight="1">
      <c r="A39" s="20"/>
      <c r="B39" s="119"/>
      <c r="C39" s="119"/>
      <c r="D39" s="119"/>
      <c r="E39" s="120"/>
      <c r="F39" s="120"/>
      <c r="G39" s="120"/>
      <c r="H39" s="120"/>
      <c r="I39" s="120"/>
      <c r="J39" s="120"/>
      <c r="K39" s="120"/>
      <c r="L39" s="120"/>
      <c r="M39" s="298"/>
    </row>
    <row r="40" spans="1:13" ht="13.5" thickBot="1">
      <c r="A40" s="20"/>
      <c r="B40" s="95"/>
      <c r="C40" s="95"/>
      <c r="D40" s="95"/>
      <c r="E40" s="93"/>
      <c r="F40" s="93"/>
      <c r="G40" s="93"/>
      <c r="H40" s="93"/>
      <c r="I40" s="93"/>
      <c r="J40" s="93"/>
      <c r="K40" s="93"/>
      <c r="L40" s="95"/>
      <c r="M40" s="22"/>
    </row>
    <row r="41" ht="13.5" thickTop="1">
      <c r="M41" s="8"/>
    </row>
    <row r="42" ht="12.75">
      <c r="M42" s="8"/>
    </row>
    <row r="43" ht="12.75">
      <c r="M43" s="8"/>
    </row>
    <row r="44" ht="12.75">
      <c r="M44" s="8"/>
    </row>
  </sheetData>
  <mergeCells count="16">
    <mergeCell ref="J32:L32"/>
    <mergeCell ref="J33:L33"/>
    <mergeCell ref="I9:J9"/>
    <mergeCell ref="L9:M9"/>
    <mergeCell ref="G29:I29"/>
    <mergeCell ref="J29:L29"/>
    <mergeCell ref="J30:L30"/>
    <mergeCell ref="J31:L31"/>
    <mergeCell ref="A7:M7"/>
    <mergeCell ref="A3:M3"/>
    <mergeCell ref="A4:M4"/>
    <mergeCell ref="C29:D29"/>
    <mergeCell ref="F1:G1"/>
    <mergeCell ref="A2:M2"/>
    <mergeCell ref="A5:M5"/>
    <mergeCell ref="A6:M6"/>
  </mergeCells>
  <printOptions/>
  <pageMargins left="0.3937007874015748" right="0.2362204724409449" top="0.984251968503937" bottom="0.2362204724409449" header="0.5118110236220472" footer="0.5118110236220472"/>
  <pageSetup horizontalDpi="300" verticalDpi="300" orientation="portrait" paperSize="9" scale="95" r:id="rId1"/>
  <headerFooter alignWithMargins="0">
    <oddFooter>&amp;L&amp;"Tahoma,Regular"&amp;6&amp;F &amp;C&amp;"Tahoma,Regular"&amp;6&amp;A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T28"/>
  <sheetViews>
    <sheetView zoomScale="85" zoomScaleNormal="85" workbookViewId="0" topLeftCell="A1">
      <selection activeCell="A1" sqref="A1"/>
    </sheetView>
  </sheetViews>
  <sheetFormatPr defaultColWidth="9.00390625" defaultRowHeight="12.75"/>
  <cols>
    <col min="1" max="1" width="3.00390625" style="96" customWidth="1"/>
    <col min="2" max="2" width="9.625" style="0" customWidth="1"/>
    <col min="3" max="3" width="7.125" style="0" customWidth="1"/>
    <col min="4" max="4" width="7.625" style="0" customWidth="1"/>
    <col min="5" max="5" width="6.625" style="0" customWidth="1"/>
    <col min="6" max="6" width="5.625" style="0" customWidth="1"/>
    <col min="7" max="7" width="6.875" style="0" bestFit="1" customWidth="1"/>
    <col min="8" max="8" width="6.625" style="0" customWidth="1"/>
    <col min="9" max="9" width="6.375" style="0" customWidth="1"/>
    <col min="10" max="13" width="6.625" style="0" customWidth="1"/>
    <col min="14" max="15" width="6.125" style="0" customWidth="1"/>
    <col min="16" max="16" width="6.625" style="0" customWidth="1"/>
    <col min="17" max="17" width="5.625" style="0" customWidth="1"/>
    <col min="18" max="18" width="6.625" style="0" customWidth="1"/>
    <col min="19" max="19" width="5.625" style="0" customWidth="1"/>
    <col min="20" max="20" width="5.75390625" style="0" customWidth="1"/>
  </cols>
  <sheetData>
    <row r="1" spans="1:20" ht="15.75">
      <c r="A1" s="21"/>
      <c r="B1" s="1"/>
      <c r="C1" s="1"/>
      <c r="D1" s="1"/>
      <c r="G1" s="1"/>
      <c r="H1" s="1"/>
      <c r="I1" s="382" t="s">
        <v>711</v>
      </c>
      <c r="J1" s="382"/>
      <c r="K1" s="1"/>
      <c r="T1" s="26" t="s">
        <v>225</v>
      </c>
    </row>
    <row r="2" spans="1:13" ht="12.75">
      <c r="A2" s="21"/>
      <c r="B2" s="1"/>
      <c r="C2" s="1"/>
      <c r="D2" s="1"/>
      <c r="F2" s="1"/>
      <c r="G2" s="1"/>
      <c r="H2" s="1"/>
      <c r="I2" s="1"/>
      <c r="J2" s="1"/>
      <c r="K2" s="1"/>
      <c r="L2" s="1"/>
      <c r="M2" s="1"/>
    </row>
    <row r="3" spans="1:20" ht="15.75">
      <c r="A3" s="372" t="s">
        <v>664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</row>
    <row r="4" spans="1:20" ht="15.75">
      <c r="A4" s="372" t="s">
        <v>344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</row>
    <row r="5" spans="1:13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20" ht="12.75">
      <c r="A6" s="354" t="s">
        <v>124</v>
      </c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4"/>
      <c r="R6" s="354"/>
      <c r="S6" s="354"/>
      <c r="T6" s="354"/>
    </row>
    <row r="7" spans="1:20" ht="15" customHeight="1">
      <c r="A7" s="354" t="s">
        <v>49</v>
      </c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4"/>
      <c r="R7" s="354"/>
      <c r="S7" s="354"/>
      <c r="T7" s="354"/>
    </row>
    <row r="8" spans="1:20" ht="18" customHeight="1">
      <c r="A8" s="355" t="s">
        <v>48</v>
      </c>
      <c r="B8" s="355"/>
      <c r="C8" s="355"/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55"/>
      <c r="P8" s="355"/>
      <c r="Q8" s="355"/>
      <c r="R8" s="355"/>
      <c r="S8" s="355"/>
      <c r="T8" s="355"/>
    </row>
    <row r="9" spans="1:13" ht="18" customHeight="1">
      <c r="A9" s="2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20" ht="12.75">
      <c r="A10" s="90"/>
      <c r="B10" s="17" t="s">
        <v>8</v>
      </c>
      <c r="C10" s="17" t="s">
        <v>188</v>
      </c>
      <c r="D10" s="17" t="s">
        <v>203</v>
      </c>
      <c r="E10" s="17" t="s">
        <v>43</v>
      </c>
      <c r="F10" s="17" t="s">
        <v>88</v>
      </c>
      <c r="G10" s="17" t="s">
        <v>285</v>
      </c>
      <c r="H10" s="17" t="s">
        <v>258</v>
      </c>
      <c r="I10" s="17" t="s">
        <v>3</v>
      </c>
      <c r="J10" s="353" t="s">
        <v>661</v>
      </c>
      <c r="K10" s="353"/>
      <c r="L10" s="17" t="s">
        <v>650</v>
      </c>
      <c r="M10" s="17" t="s">
        <v>3</v>
      </c>
      <c r="N10" s="353" t="s">
        <v>282</v>
      </c>
      <c r="O10" s="353"/>
      <c r="P10" s="353"/>
      <c r="Q10" s="17" t="s">
        <v>208</v>
      </c>
      <c r="R10" s="17" t="s">
        <v>346</v>
      </c>
      <c r="S10" s="356" t="s">
        <v>38</v>
      </c>
      <c r="T10" s="356"/>
    </row>
    <row r="11" spans="1:20" ht="12.75">
      <c r="A11" s="20"/>
      <c r="B11" s="8"/>
      <c r="C11" s="14" t="s">
        <v>327</v>
      </c>
      <c r="D11" s="14" t="s">
        <v>183</v>
      </c>
      <c r="E11" s="14" t="s">
        <v>44</v>
      </c>
      <c r="F11" s="14" t="s">
        <v>87</v>
      </c>
      <c r="G11" s="14" t="s">
        <v>247</v>
      </c>
      <c r="H11" s="14" t="s">
        <v>259</v>
      </c>
      <c r="I11" s="14" t="s">
        <v>7</v>
      </c>
      <c r="J11" s="14" t="s">
        <v>123</v>
      </c>
      <c r="K11" s="14" t="s">
        <v>240</v>
      </c>
      <c r="L11" s="14" t="s">
        <v>7</v>
      </c>
      <c r="M11" s="14" t="s">
        <v>7</v>
      </c>
      <c r="N11" s="14" t="s">
        <v>650</v>
      </c>
      <c r="O11" s="14" t="s">
        <v>609</v>
      </c>
      <c r="P11" s="14" t="s">
        <v>615</v>
      </c>
      <c r="Q11" s="14" t="s">
        <v>387</v>
      </c>
      <c r="R11" s="14" t="s">
        <v>355</v>
      </c>
      <c r="S11" s="377" t="s">
        <v>185</v>
      </c>
      <c r="T11" s="377"/>
    </row>
    <row r="12" spans="1:20" ht="12.75">
      <c r="A12" s="20"/>
      <c r="B12" s="91"/>
      <c r="C12" s="14" t="s">
        <v>326</v>
      </c>
      <c r="D12" s="14" t="s">
        <v>386</v>
      </c>
      <c r="E12" s="14" t="s">
        <v>39</v>
      </c>
      <c r="F12" s="14" t="s">
        <v>6</v>
      </c>
      <c r="G12" s="14" t="s">
        <v>10</v>
      </c>
      <c r="H12" s="14" t="s">
        <v>648</v>
      </c>
      <c r="I12" s="14" t="s">
        <v>244</v>
      </c>
      <c r="J12" s="14" t="s">
        <v>13</v>
      </c>
      <c r="K12" s="14" t="s">
        <v>13</v>
      </c>
      <c r="L12" s="14" t="s">
        <v>651</v>
      </c>
      <c r="M12" s="14" t="s">
        <v>609</v>
      </c>
      <c r="N12" s="14" t="s">
        <v>7</v>
      </c>
      <c r="O12" s="14"/>
      <c r="P12" s="14" t="s">
        <v>525</v>
      </c>
      <c r="Q12" s="14"/>
      <c r="R12" s="14" t="s">
        <v>348</v>
      </c>
      <c r="S12" s="377" t="s">
        <v>186</v>
      </c>
      <c r="T12" s="377"/>
    </row>
    <row r="13" spans="1:20" ht="12.75">
      <c r="A13" s="20"/>
      <c r="B13" s="8"/>
      <c r="C13" s="14" t="s">
        <v>192</v>
      </c>
      <c r="D13" s="14"/>
      <c r="E13" s="14"/>
      <c r="F13" s="14"/>
      <c r="G13" s="14" t="s">
        <v>13</v>
      </c>
      <c r="H13" s="14" t="s">
        <v>40</v>
      </c>
      <c r="I13" s="14" t="s">
        <v>40</v>
      </c>
      <c r="J13" s="14"/>
      <c r="K13" s="14"/>
      <c r="L13" s="14" t="s">
        <v>10</v>
      </c>
      <c r="M13" s="14" t="s">
        <v>10</v>
      </c>
      <c r="N13" s="14" t="s">
        <v>651</v>
      </c>
      <c r="O13" s="14"/>
      <c r="P13" s="14" t="s">
        <v>526</v>
      </c>
      <c r="Q13" s="14"/>
      <c r="R13" s="14" t="s">
        <v>86</v>
      </c>
      <c r="S13" s="377" t="s">
        <v>210</v>
      </c>
      <c r="T13" s="377"/>
    </row>
    <row r="14" spans="1:20" ht="12.75">
      <c r="A14" s="20"/>
      <c r="B14" s="8"/>
      <c r="C14" s="14"/>
      <c r="D14" s="14"/>
      <c r="E14" s="14"/>
      <c r="F14" s="14"/>
      <c r="G14" s="14"/>
      <c r="H14" s="14"/>
      <c r="I14" s="14"/>
      <c r="J14" s="14"/>
      <c r="K14" s="14"/>
      <c r="L14" s="14" t="s">
        <v>13</v>
      </c>
      <c r="M14" s="14" t="s">
        <v>13</v>
      </c>
      <c r="N14" s="14"/>
      <c r="O14" s="14"/>
      <c r="P14" s="14"/>
      <c r="Q14" s="14"/>
      <c r="R14" s="14" t="s">
        <v>349</v>
      </c>
      <c r="S14" s="14"/>
      <c r="T14" s="14"/>
    </row>
    <row r="15" spans="1:20" ht="15" customHeight="1" thickBot="1">
      <c r="A15" s="93"/>
      <c r="B15" s="18" t="s">
        <v>16</v>
      </c>
      <c r="C15" s="18" t="s">
        <v>17</v>
      </c>
      <c r="D15" s="18" t="s">
        <v>18</v>
      </c>
      <c r="E15" s="18" t="s">
        <v>19</v>
      </c>
      <c r="F15" s="18" t="s">
        <v>20</v>
      </c>
      <c r="G15" s="18" t="s">
        <v>21</v>
      </c>
      <c r="H15" s="18" t="s">
        <v>22</v>
      </c>
      <c r="I15" s="18" t="s">
        <v>23</v>
      </c>
      <c r="J15" s="18" t="s">
        <v>24</v>
      </c>
      <c r="K15" s="18" t="s">
        <v>45</v>
      </c>
      <c r="L15" s="18" t="s">
        <v>46</v>
      </c>
      <c r="M15" s="18"/>
      <c r="N15" s="18" t="s">
        <v>47</v>
      </c>
      <c r="O15" s="18" t="s">
        <v>57</v>
      </c>
      <c r="P15" s="18" t="s">
        <v>58</v>
      </c>
      <c r="Q15" s="18" t="s">
        <v>59</v>
      </c>
      <c r="R15" s="18" t="s">
        <v>60</v>
      </c>
      <c r="S15" s="357" t="s">
        <v>61</v>
      </c>
      <c r="T15" s="357"/>
    </row>
    <row r="16" spans="1:13" ht="21" customHeight="1" thickTop="1">
      <c r="A16" s="1" t="s">
        <v>30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2.75">
      <c r="A17" s="2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2.75">
      <c r="A18" s="1" t="s">
        <v>106</v>
      </c>
      <c r="B18" s="1" t="s">
        <v>289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>
      <c r="A19" s="1"/>
      <c r="B19" s="1" t="s">
        <v>350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>
      <c r="A20" s="1"/>
      <c r="B20" s="1" t="s">
        <v>351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>
      <c r="A21" s="1"/>
      <c r="B21" s="1" t="s">
        <v>352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F22" s="1"/>
      <c r="G22" s="1"/>
      <c r="H22" s="1"/>
      <c r="J22" s="19" t="s">
        <v>41</v>
      </c>
      <c r="K22" s="1"/>
      <c r="L22" s="1"/>
      <c r="M22" s="1"/>
    </row>
    <row r="23" spans="1:13" ht="12.75">
      <c r="A23" s="1"/>
      <c r="B23" s="1" t="s">
        <v>291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>
      <c r="A25" s="1"/>
      <c r="B25" s="1" t="s">
        <v>353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20" ht="18" customHeight="1">
      <c r="A27" s="116"/>
      <c r="B27" s="37" t="s">
        <v>42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124"/>
      <c r="O27" s="124"/>
      <c r="P27" s="124"/>
      <c r="Q27" s="124"/>
      <c r="R27" s="124"/>
      <c r="S27" s="124"/>
      <c r="T27" s="124"/>
    </row>
    <row r="28" spans="1:13" ht="12.75">
      <c r="A28" s="2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</sheetData>
  <mergeCells count="13">
    <mergeCell ref="A6:T6"/>
    <mergeCell ref="A7:T7"/>
    <mergeCell ref="I1:J1"/>
    <mergeCell ref="A8:T8"/>
    <mergeCell ref="A3:T3"/>
    <mergeCell ref="A4:T4"/>
    <mergeCell ref="J10:K10"/>
    <mergeCell ref="S13:T13"/>
    <mergeCell ref="S15:T15"/>
    <mergeCell ref="N10:P10"/>
    <mergeCell ref="S10:T10"/>
    <mergeCell ref="S11:T11"/>
    <mergeCell ref="S12:T12"/>
  </mergeCells>
  <printOptions/>
  <pageMargins left="0.5" right="0.25" top="1" bottom="0.25" header="0.5" footer="0.5"/>
  <pageSetup horizontalDpi="300" verticalDpi="300" orientation="landscape" paperSize="9" scale="90" r:id="rId1"/>
  <headerFooter alignWithMargins="0">
    <oddFooter>&amp;L&amp;"Tahoma,Regular"&amp;6&amp;F &amp;C&amp;"Tahoma,Regular"&amp;6&amp;A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40"/>
  <sheetViews>
    <sheetView zoomScale="85" zoomScaleNormal="85" workbookViewId="0" topLeftCell="A1">
      <selection activeCell="A1" sqref="A1"/>
    </sheetView>
  </sheetViews>
  <sheetFormatPr defaultColWidth="9.625" defaultRowHeight="12.75"/>
  <cols>
    <col min="1" max="1" width="3.00390625" style="1" customWidth="1"/>
    <col min="2" max="2" width="24.875" style="1" customWidth="1"/>
    <col min="3" max="3" width="10.25390625" style="1" customWidth="1"/>
    <col min="4" max="4" width="8.125" style="1" customWidth="1"/>
    <col min="5" max="6" width="9.125" style="1" customWidth="1"/>
    <col min="7" max="7" width="8.375" style="1" customWidth="1"/>
    <col min="8" max="10" width="7.625" style="1" customWidth="1"/>
    <col min="11" max="11" width="8.625" style="1" customWidth="1"/>
    <col min="12" max="16384" width="9.625" style="1" customWidth="1"/>
  </cols>
  <sheetData>
    <row r="1" spans="5:11" ht="15.75">
      <c r="E1" s="111" t="s">
        <v>712</v>
      </c>
      <c r="F1" s="3"/>
      <c r="K1" s="129" t="s">
        <v>132</v>
      </c>
    </row>
    <row r="3" ht="16.5" customHeight="1">
      <c r="E3" s="111" t="s">
        <v>36</v>
      </c>
    </row>
    <row r="4" spans="1:11" ht="23.25" customHeight="1">
      <c r="A4" s="369" t="s">
        <v>664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</row>
    <row r="5" spans="1:11" ht="15.75">
      <c r="A5" s="369" t="s">
        <v>668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</row>
    <row r="6" ht="9" customHeight="1"/>
    <row r="7" spans="1:11" ht="12.75">
      <c r="A7" s="383" t="s">
        <v>124</v>
      </c>
      <c r="B7" s="383"/>
      <c r="C7" s="383"/>
      <c r="D7" s="383"/>
      <c r="E7" s="383"/>
      <c r="F7" s="383"/>
      <c r="G7" s="383"/>
      <c r="H7" s="383"/>
      <c r="I7" s="383"/>
      <c r="J7" s="383"/>
      <c r="K7" s="383"/>
    </row>
    <row r="8" spans="1:11" ht="12.75">
      <c r="A8" s="383" t="s">
        <v>33</v>
      </c>
      <c r="B8" s="383"/>
      <c r="C8" s="383"/>
      <c r="D8" s="383"/>
      <c r="E8" s="383"/>
      <c r="F8" s="383"/>
      <c r="G8" s="383"/>
      <c r="H8" s="383"/>
      <c r="I8" s="383"/>
      <c r="J8" s="383"/>
      <c r="K8" s="383"/>
    </row>
    <row r="9" spans="1:11" ht="21" customHeight="1">
      <c r="A9" s="384" t="s">
        <v>48</v>
      </c>
      <c r="B9" s="384"/>
      <c r="C9" s="384"/>
      <c r="D9" s="384"/>
      <c r="E9" s="384"/>
      <c r="F9" s="384"/>
      <c r="G9" s="384"/>
      <c r="H9" s="384"/>
      <c r="I9" s="384"/>
      <c r="J9" s="384"/>
      <c r="K9" s="384"/>
    </row>
    <row r="10" ht="12.75">
      <c r="K10" s="2" t="s">
        <v>0</v>
      </c>
    </row>
    <row r="11" spans="1:10" ht="5.25" customHeight="1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1" ht="12.75">
      <c r="A12" s="6"/>
      <c r="B12" s="6"/>
      <c r="C12" s="7" t="s">
        <v>1</v>
      </c>
      <c r="D12" s="7" t="s">
        <v>2</v>
      </c>
      <c r="E12" s="7" t="s">
        <v>285</v>
      </c>
      <c r="F12" s="7" t="s">
        <v>131</v>
      </c>
      <c r="G12" s="7" t="s">
        <v>35</v>
      </c>
      <c r="H12" s="368" t="s">
        <v>661</v>
      </c>
      <c r="I12" s="368"/>
      <c r="J12" s="7" t="s">
        <v>630</v>
      </c>
      <c r="K12" s="7" t="s">
        <v>4</v>
      </c>
    </row>
    <row r="13" spans="1:11" ht="12.75">
      <c r="A13" s="8"/>
      <c r="B13" s="9" t="s">
        <v>8</v>
      </c>
      <c r="C13" s="9" t="s">
        <v>5</v>
      </c>
      <c r="D13" s="9" t="s">
        <v>6</v>
      </c>
      <c r="E13" s="9" t="s">
        <v>247</v>
      </c>
      <c r="F13" s="9" t="s">
        <v>648</v>
      </c>
      <c r="G13" s="9" t="s">
        <v>244</v>
      </c>
      <c r="H13" s="9" t="s">
        <v>10</v>
      </c>
      <c r="I13" s="9" t="s">
        <v>240</v>
      </c>
      <c r="J13" s="9" t="s">
        <v>651</v>
      </c>
      <c r="K13" s="9" t="s">
        <v>609</v>
      </c>
    </row>
    <row r="14" spans="1:11" ht="12.75">
      <c r="A14" s="8"/>
      <c r="B14" s="8"/>
      <c r="C14" s="9" t="s">
        <v>9</v>
      </c>
      <c r="D14" s="14"/>
      <c r="E14" s="9" t="s">
        <v>10</v>
      </c>
      <c r="F14" s="9"/>
      <c r="G14" s="9" t="s">
        <v>40</v>
      </c>
      <c r="H14" s="9" t="s">
        <v>13</v>
      </c>
      <c r="I14" s="9" t="s">
        <v>15</v>
      </c>
      <c r="J14" s="9" t="s">
        <v>10</v>
      </c>
      <c r="K14" s="9" t="s">
        <v>10</v>
      </c>
    </row>
    <row r="15" spans="1:11" ht="12.75">
      <c r="A15" s="10"/>
      <c r="B15" s="10"/>
      <c r="C15" s="15"/>
      <c r="D15" s="15"/>
      <c r="E15" s="9" t="s">
        <v>13</v>
      </c>
      <c r="F15" s="9"/>
      <c r="G15" s="11"/>
      <c r="H15" s="15"/>
      <c r="I15" s="11"/>
      <c r="J15" s="9" t="s">
        <v>13</v>
      </c>
      <c r="K15" s="11" t="s">
        <v>13</v>
      </c>
    </row>
    <row r="16" spans="1:11" ht="13.5" thickBot="1">
      <c r="A16" s="12"/>
      <c r="B16" s="13" t="s">
        <v>16</v>
      </c>
      <c r="C16" s="13" t="s">
        <v>17</v>
      </c>
      <c r="D16" s="13" t="s">
        <v>18</v>
      </c>
      <c r="E16" s="13" t="s">
        <v>19</v>
      </c>
      <c r="F16" s="45" t="s">
        <v>20</v>
      </c>
      <c r="G16" s="45" t="s">
        <v>22</v>
      </c>
      <c r="H16" s="45" t="s">
        <v>23</v>
      </c>
      <c r="I16" s="45" t="s">
        <v>24</v>
      </c>
      <c r="J16" s="45" t="s">
        <v>21</v>
      </c>
      <c r="K16" s="45" t="s">
        <v>45</v>
      </c>
    </row>
    <row r="17" spans="1:2" ht="18.75" customHeight="1" thickTop="1">
      <c r="A17" s="3" t="s">
        <v>25</v>
      </c>
      <c r="B17" s="3" t="s">
        <v>669</v>
      </c>
    </row>
    <row r="18" ht="12.75">
      <c r="B18" s="3" t="s">
        <v>658</v>
      </c>
    </row>
    <row r="19" ht="12.75">
      <c r="B19" s="3" t="s">
        <v>670</v>
      </c>
    </row>
    <row r="20" ht="12.75">
      <c r="B20" s="3" t="s">
        <v>356</v>
      </c>
    </row>
    <row r="21" ht="9" customHeight="1"/>
    <row r="22" spans="1:2" ht="12.75">
      <c r="A22" s="3" t="s">
        <v>26</v>
      </c>
      <c r="B22" s="3" t="s">
        <v>27</v>
      </c>
    </row>
    <row r="23" ht="12.75">
      <c r="B23" s="3" t="s">
        <v>671</v>
      </c>
    </row>
    <row r="24" ht="12.75">
      <c r="B24" s="3" t="s">
        <v>133</v>
      </c>
    </row>
    <row r="25" ht="9" customHeight="1"/>
    <row r="26" spans="1:6" ht="12.75">
      <c r="A26" s="3" t="s">
        <v>28</v>
      </c>
      <c r="B26" s="3" t="s">
        <v>34</v>
      </c>
      <c r="F26" s="118" t="s">
        <v>41</v>
      </c>
    </row>
    <row r="27" ht="12.75">
      <c r="B27" s="3" t="s">
        <v>672</v>
      </c>
    </row>
    <row r="28" ht="12.75">
      <c r="B28" s="3" t="s">
        <v>134</v>
      </c>
    </row>
    <row r="29" ht="9" customHeight="1"/>
    <row r="30" spans="1:2" ht="12.75">
      <c r="A30" s="3" t="s">
        <v>29</v>
      </c>
      <c r="B30" s="3" t="s">
        <v>30</v>
      </c>
    </row>
    <row r="31" ht="12.75">
      <c r="B31" s="3" t="s">
        <v>135</v>
      </c>
    </row>
    <row r="32" ht="9" customHeight="1"/>
    <row r="33" spans="1:2" ht="12.75">
      <c r="A33" s="3" t="s">
        <v>31</v>
      </c>
      <c r="B33" s="3" t="s">
        <v>32</v>
      </c>
    </row>
    <row r="34" spans="1:11" ht="9" customHeight="1" thickBo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0" ht="14.25" customHeight="1" thickTop="1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2" ht="12.75">
      <c r="A36" s="1" t="s">
        <v>106</v>
      </c>
      <c r="B36" s="1" t="s">
        <v>253</v>
      </c>
    </row>
    <row r="37" ht="12.75">
      <c r="B37" s="1" t="s">
        <v>254</v>
      </c>
    </row>
    <row r="38" spans="1:2" ht="18" customHeight="1">
      <c r="A38" s="1" t="s">
        <v>110</v>
      </c>
      <c r="B38" s="1" t="s">
        <v>255</v>
      </c>
    </row>
    <row r="39" ht="12.75">
      <c r="B39" s="1" t="s">
        <v>256</v>
      </c>
    </row>
    <row r="40" spans="1:2" ht="18" customHeight="1">
      <c r="A40" s="1" t="s">
        <v>105</v>
      </c>
      <c r="B40" s="1" t="s">
        <v>257</v>
      </c>
    </row>
  </sheetData>
  <mergeCells count="6">
    <mergeCell ref="A4:K4"/>
    <mergeCell ref="H12:I12"/>
    <mergeCell ref="A5:K5"/>
    <mergeCell ref="A7:K7"/>
    <mergeCell ref="A8:K8"/>
    <mergeCell ref="A9:K9"/>
  </mergeCells>
  <printOptions/>
  <pageMargins left="0.75" right="0.25" top="1" bottom="0.75" header="0.5" footer="0.5"/>
  <pageSetup horizontalDpi="300" verticalDpi="300" orientation="landscape" r:id="rId1"/>
  <headerFooter alignWithMargins="0">
    <oddFooter>&amp;L&amp;"Tahoma,Regular"&amp;6&amp;F &amp;C&amp;"Tahoma,Regular"&amp;6&amp;A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3:K55"/>
  <sheetViews>
    <sheetView zoomScale="85" zoomScaleNormal="85" workbookViewId="0" topLeftCell="A1">
      <selection activeCell="A1" sqref="A1"/>
    </sheetView>
  </sheetViews>
  <sheetFormatPr defaultColWidth="9.00390625" defaultRowHeight="12.75"/>
  <cols>
    <col min="1" max="1" width="2.875" style="21" customWidth="1"/>
    <col min="2" max="2" width="17.25390625" style="1" customWidth="1"/>
    <col min="3" max="4" width="7.125" style="1" customWidth="1"/>
    <col min="5" max="5" width="7.625" style="1" customWidth="1"/>
    <col min="6" max="10" width="6.625" style="1" customWidth="1"/>
    <col min="11" max="11" width="10.50390625" style="16" customWidth="1"/>
    <col min="12" max="16384" width="9.00390625" style="1" customWidth="1"/>
  </cols>
  <sheetData>
    <row r="3" spans="5:11" ht="17.25">
      <c r="E3" s="372" t="s">
        <v>713</v>
      </c>
      <c r="F3" s="372"/>
      <c r="K3" s="228" t="s">
        <v>75</v>
      </c>
    </row>
    <row r="5" spans="1:11" ht="15.75">
      <c r="A5" s="372" t="s">
        <v>664</v>
      </c>
      <c r="B5" s="372"/>
      <c r="C5" s="372"/>
      <c r="D5" s="372"/>
      <c r="E5" s="372"/>
      <c r="F5" s="372"/>
      <c r="G5" s="372"/>
      <c r="H5" s="372"/>
      <c r="I5" s="372"/>
      <c r="J5" s="372"/>
      <c r="K5" s="372"/>
    </row>
    <row r="6" spans="1:11" ht="24" customHeight="1">
      <c r="A6" s="372" t="s">
        <v>673</v>
      </c>
      <c r="B6" s="372"/>
      <c r="C6" s="372"/>
      <c r="D6" s="372"/>
      <c r="E6" s="372"/>
      <c r="F6" s="372"/>
      <c r="G6" s="372"/>
      <c r="H6" s="372"/>
      <c r="I6" s="372"/>
      <c r="J6" s="372"/>
      <c r="K6" s="372"/>
    </row>
    <row r="7" ht="9" customHeight="1"/>
    <row r="8" spans="1:11" ht="15.75">
      <c r="A8" s="372" t="s">
        <v>124</v>
      </c>
      <c r="B8" s="372"/>
      <c r="C8" s="372"/>
      <c r="D8" s="372"/>
      <c r="E8" s="372"/>
      <c r="F8" s="372"/>
      <c r="G8" s="372"/>
      <c r="H8" s="372"/>
      <c r="I8" s="372"/>
      <c r="J8" s="372"/>
      <c r="K8" s="372"/>
    </row>
    <row r="9" spans="1:11" ht="15.75">
      <c r="A9" s="372" t="s">
        <v>49</v>
      </c>
      <c r="B9" s="372"/>
      <c r="C9" s="372"/>
      <c r="D9" s="372"/>
      <c r="E9" s="372"/>
      <c r="F9" s="372"/>
      <c r="G9" s="372"/>
      <c r="H9" s="372"/>
      <c r="I9" s="372"/>
      <c r="J9" s="372"/>
      <c r="K9" s="372"/>
    </row>
    <row r="10" spans="1:10" ht="13.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</row>
    <row r="11" spans="1:11" ht="15.75">
      <c r="A11" s="381" t="s">
        <v>48</v>
      </c>
      <c r="B11" s="381"/>
      <c r="C11" s="381"/>
      <c r="D11" s="381"/>
      <c r="E11" s="381"/>
      <c r="F11" s="381"/>
      <c r="G11" s="381"/>
      <c r="H11" s="381"/>
      <c r="I11" s="381"/>
      <c r="J11" s="381"/>
      <c r="K11" s="381"/>
    </row>
    <row r="12" ht="18" customHeight="1"/>
    <row r="13" spans="1:11" ht="14.25" customHeight="1">
      <c r="A13" s="17"/>
      <c r="B13" s="17"/>
      <c r="C13" s="353" t="s">
        <v>674</v>
      </c>
      <c r="D13" s="353"/>
      <c r="E13" s="17" t="s">
        <v>523</v>
      </c>
      <c r="F13" s="353" t="s">
        <v>675</v>
      </c>
      <c r="G13" s="353"/>
      <c r="H13" s="353"/>
      <c r="I13" s="353"/>
      <c r="J13" s="353"/>
      <c r="K13" s="17" t="s">
        <v>101</v>
      </c>
    </row>
    <row r="14" spans="1:11" ht="12.75">
      <c r="A14" s="20" t="s">
        <v>50</v>
      </c>
      <c r="B14" s="20" t="s">
        <v>295</v>
      </c>
      <c r="C14" s="14"/>
      <c r="D14" s="14"/>
      <c r="E14" s="14" t="s">
        <v>64</v>
      </c>
      <c r="F14" s="14"/>
      <c r="G14" s="22"/>
      <c r="H14" s="22"/>
      <c r="I14" s="22"/>
      <c r="J14" s="22"/>
      <c r="K14" s="14" t="s">
        <v>705</v>
      </c>
    </row>
    <row r="15" spans="1:11" ht="13.5" customHeight="1">
      <c r="A15" s="20" t="s">
        <v>53</v>
      </c>
      <c r="B15" s="14"/>
      <c r="C15" s="14" t="s">
        <v>249</v>
      </c>
      <c r="D15" s="14" t="s">
        <v>313</v>
      </c>
      <c r="E15" s="14" t="s">
        <v>65</v>
      </c>
      <c r="F15" s="14" t="s">
        <v>609</v>
      </c>
      <c r="G15" s="14" t="s">
        <v>615</v>
      </c>
      <c r="H15" s="14" t="s">
        <v>616</v>
      </c>
      <c r="I15" s="14" t="s">
        <v>617</v>
      </c>
      <c r="J15" s="14" t="s">
        <v>618</v>
      </c>
      <c r="K15" s="14" t="s">
        <v>66</v>
      </c>
    </row>
    <row r="16" spans="1:11" ht="12.75">
      <c r="A16" s="15"/>
      <c r="B16" s="15"/>
      <c r="C16" s="15"/>
      <c r="D16" s="15" t="s">
        <v>330</v>
      </c>
      <c r="E16" s="15" t="s">
        <v>66</v>
      </c>
      <c r="F16" s="15"/>
      <c r="G16" s="15"/>
      <c r="H16" s="15"/>
      <c r="I16" s="15"/>
      <c r="J16" s="15"/>
      <c r="K16" s="15" t="s">
        <v>608</v>
      </c>
    </row>
    <row r="17" spans="1:11" ht="13.5" thickBot="1">
      <c r="A17" s="18"/>
      <c r="B17" s="18" t="s">
        <v>16</v>
      </c>
      <c r="C17" s="18" t="s">
        <v>17</v>
      </c>
      <c r="D17" s="18" t="s">
        <v>18</v>
      </c>
      <c r="E17" s="18" t="s">
        <v>19</v>
      </c>
      <c r="F17" s="18" t="s">
        <v>20</v>
      </c>
      <c r="G17" s="18" t="s">
        <v>21</v>
      </c>
      <c r="H17" s="18" t="s">
        <v>22</v>
      </c>
      <c r="I17" s="18" t="s">
        <v>23</v>
      </c>
      <c r="J17" s="18" t="s">
        <v>24</v>
      </c>
      <c r="K17" s="18" t="s">
        <v>45</v>
      </c>
    </row>
    <row r="18" ht="18" customHeight="1" thickTop="1"/>
    <row r="19" spans="1:11" ht="15" customHeight="1">
      <c r="A19" s="23" t="s">
        <v>76</v>
      </c>
      <c r="B19" s="1" t="s">
        <v>69</v>
      </c>
      <c r="C19" s="1">
        <f>228.13+254.74+275.75+296.85+319.56</f>
        <v>1375.03</v>
      </c>
      <c r="D19" s="1">
        <f>107.37+96.62+119.64+101+134.29</f>
        <v>558.92</v>
      </c>
      <c r="E19" s="142">
        <f>((134.29-107.37)/107.37)/5</f>
        <v>0.050144360622147686</v>
      </c>
      <c r="F19" s="123">
        <f>F40/100</f>
        <v>199.63</v>
      </c>
      <c r="G19" s="123">
        <f>G40/100</f>
        <v>252.71</v>
      </c>
      <c r="H19" s="123">
        <f>H40/100</f>
        <v>269.46</v>
      </c>
      <c r="I19" s="123">
        <f>I40/100</f>
        <v>291.98</v>
      </c>
      <c r="J19" s="123">
        <f>J40/100</f>
        <v>313.93</v>
      </c>
      <c r="K19" s="312">
        <f>K40</f>
        <v>11.451184691679607</v>
      </c>
    </row>
    <row r="20" spans="2:5" ht="12.75">
      <c r="B20" s="1" t="s">
        <v>70</v>
      </c>
      <c r="E20" s="16"/>
    </row>
    <row r="21" ht="16.5" customHeight="1">
      <c r="E21" s="16"/>
    </row>
    <row r="22" spans="1:11" ht="15" customHeight="1">
      <c r="A22" s="23" t="s">
        <v>79</v>
      </c>
      <c r="B22" s="1" t="s">
        <v>312</v>
      </c>
      <c r="C22" s="1">
        <f>-2.53+6.85+10.49+16.09+17</f>
        <v>47.9</v>
      </c>
      <c r="D22" s="1">
        <f>-60.52-54.71-75.32-73.35-45.66</f>
        <v>-309.55999999999995</v>
      </c>
      <c r="E22" s="142" t="s">
        <v>708</v>
      </c>
      <c r="F22" s="123">
        <f>F48/100</f>
        <v>20.37</v>
      </c>
      <c r="G22" s="123">
        <f>G48/100</f>
        <v>5.73</v>
      </c>
      <c r="H22" s="123">
        <f>H48/100</f>
        <v>11.05</v>
      </c>
      <c r="I22" s="123">
        <f>I48/100</f>
        <v>17.23</v>
      </c>
      <c r="J22" s="123">
        <f>J48/100</f>
        <v>22.52</v>
      </c>
      <c r="K22" s="312" t="s">
        <v>704</v>
      </c>
    </row>
    <row r="23" spans="2:5" ht="12.75">
      <c r="B23" s="1" t="s">
        <v>70</v>
      </c>
      <c r="E23" s="16"/>
    </row>
    <row r="24" ht="16.5" customHeight="1">
      <c r="E24" s="16"/>
    </row>
    <row r="25" spans="1:11" ht="15" customHeight="1">
      <c r="A25" s="23" t="s">
        <v>77</v>
      </c>
      <c r="B25" s="1" t="s">
        <v>71</v>
      </c>
      <c r="C25" s="1">
        <v>0.49</v>
      </c>
      <c r="D25" s="1">
        <f>7935.88/15827</f>
        <v>0.5014140392999306</v>
      </c>
      <c r="E25" s="142" t="s">
        <v>708</v>
      </c>
      <c r="F25" s="123">
        <f>F50</f>
        <v>0.7187085360459974</v>
      </c>
      <c r="G25" s="123">
        <f>G50</f>
        <v>0.9433555600458005</v>
      </c>
      <c r="H25" s="123">
        <f>H50</f>
        <v>1.060184193617477</v>
      </c>
      <c r="I25" s="123">
        <f>I50</f>
        <v>1.1292924966088385</v>
      </c>
      <c r="J25" s="123">
        <f>J50</f>
        <v>1.1979724423502534</v>
      </c>
      <c r="K25" s="312">
        <f>((J25-F25)/F25*100)/5</f>
        <v>13.336808518817511</v>
      </c>
    </row>
    <row r="26" spans="2:5" ht="12.75">
      <c r="B26" s="1" t="s">
        <v>72</v>
      </c>
      <c r="E26" s="16"/>
    </row>
    <row r="27" ht="16.5" customHeight="1">
      <c r="E27" s="16"/>
    </row>
    <row r="28" spans="1:11" ht="15.75" customHeight="1">
      <c r="A28" s="23" t="s">
        <v>78</v>
      </c>
      <c r="B28" s="1" t="s">
        <v>73</v>
      </c>
      <c r="C28" s="1">
        <v>1.3</v>
      </c>
      <c r="D28" s="1">
        <f>7935.88/6178.06</f>
        <v>1.2845262104932615</v>
      </c>
      <c r="E28" s="142" t="s">
        <v>708</v>
      </c>
      <c r="F28" s="123">
        <f>F52</f>
        <v>2.1942515432098766</v>
      </c>
      <c r="G28" s="123">
        <f>G52</f>
        <v>2.537778583076644</v>
      </c>
      <c r="H28" s="123">
        <f>H52</f>
        <v>2.684867112637859</v>
      </c>
      <c r="I28" s="123">
        <f>I52</f>
        <v>2.8598806725727717</v>
      </c>
      <c r="J28" s="123">
        <f>J52</f>
        <v>3.033809437714699</v>
      </c>
      <c r="K28" s="312">
        <f>((J28-F28)/F28*100)/5</f>
        <v>7.652339560638239</v>
      </c>
    </row>
    <row r="29" ht="12.75">
      <c r="B29" s="1" t="s">
        <v>74</v>
      </c>
    </row>
    <row r="30" spans="1:11" ht="13.5" thickBot="1">
      <c r="A30" s="24"/>
      <c r="B30" s="5"/>
      <c r="C30" s="5"/>
      <c r="D30" s="5"/>
      <c r="E30" s="5"/>
      <c r="F30" s="5"/>
      <c r="G30" s="5"/>
      <c r="H30" s="5"/>
      <c r="I30" s="5"/>
      <c r="J30" s="5"/>
      <c r="K30" s="311"/>
    </row>
    <row r="31" ht="10.5" customHeight="1" thickTop="1"/>
    <row r="32" ht="16.5" customHeight="1">
      <c r="A32" s="112"/>
    </row>
    <row r="33" ht="12.75">
      <c r="A33" s="112"/>
    </row>
    <row r="34" ht="12.75">
      <c r="A34" s="112"/>
    </row>
    <row r="35" ht="12.75">
      <c r="A35" s="112"/>
    </row>
    <row r="37" ht="12.75">
      <c r="K37" s="16" t="s">
        <v>306</v>
      </c>
    </row>
    <row r="38" spans="1:11" ht="12.75">
      <c r="A38" s="90"/>
      <c r="B38" s="6" t="s">
        <v>296</v>
      </c>
      <c r="C38" s="121" t="s">
        <v>247</v>
      </c>
      <c r="D38" s="121" t="s">
        <v>247</v>
      </c>
      <c r="E38" s="17" t="s">
        <v>523</v>
      </c>
      <c r="F38" s="17" t="s">
        <v>609</v>
      </c>
      <c r="G38" s="17" t="s">
        <v>615</v>
      </c>
      <c r="H38" s="17" t="s">
        <v>616</v>
      </c>
      <c r="I38" s="17" t="s">
        <v>617</v>
      </c>
      <c r="J38" s="17" t="s">
        <v>618</v>
      </c>
      <c r="K38" s="17" t="s">
        <v>523</v>
      </c>
    </row>
    <row r="39" spans="1:11" ht="12.75">
      <c r="A39" s="92"/>
      <c r="B39" s="10"/>
      <c r="C39" s="122" t="s">
        <v>297</v>
      </c>
      <c r="D39" s="122" t="s">
        <v>40</v>
      </c>
      <c r="E39" s="15" t="s">
        <v>64</v>
      </c>
      <c r="F39" s="15" t="s">
        <v>371</v>
      </c>
      <c r="G39" s="15" t="s">
        <v>371</v>
      </c>
      <c r="H39" s="15" t="s">
        <v>371</v>
      </c>
      <c r="I39" s="15" t="s">
        <v>371</v>
      </c>
      <c r="J39" s="15" t="s">
        <v>371</v>
      </c>
      <c r="K39" s="15" t="s">
        <v>64</v>
      </c>
    </row>
    <row r="40" spans="2:11" ht="21" customHeight="1">
      <c r="B40" s="1" t="s">
        <v>69</v>
      </c>
      <c r="C40" s="1">
        <f>228.13+254.74+275.75+296.85+319.56</f>
        <v>1375.03</v>
      </c>
      <c r="D40" s="1">
        <f>107.37+96.62+119.64+101+134.29</f>
        <v>558.92</v>
      </c>
      <c r="E40" s="39"/>
      <c r="F40" s="39">
        <v>19963</v>
      </c>
      <c r="G40" s="39">
        <f>26947-37-255-1384</f>
        <v>25271</v>
      </c>
      <c r="H40" s="39">
        <f>28683-1-280-1456</f>
        <v>26946</v>
      </c>
      <c r="I40" s="39">
        <f>30934-280-1456</f>
        <v>29198</v>
      </c>
      <c r="J40" s="39">
        <f>33129-280-1456</f>
        <v>31393</v>
      </c>
      <c r="K40" s="312">
        <f>((J40-F40)/F40*100)/5</f>
        <v>11.451184691679607</v>
      </c>
    </row>
    <row r="41" spans="3:11" ht="12.75">
      <c r="C41" s="143"/>
      <c r="D41" s="143"/>
      <c r="E41" s="39"/>
      <c r="F41" s="39"/>
      <c r="G41" s="39"/>
      <c r="H41" s="39"/>
      <c r="I41" s="39"/>
      <c r="J41" s="39"/>
      <c r="K41" s="313"/>
    </row>
    <row r="42" spans="2:11" ht="18" customHeight="1">
      <c r="B42" s="1" t="s">
        <v>298</v>
      </c>
      <c r="C42" s="39"/>
      <c r="D42" s="39"/>
      <c r="E42" s="39"/>
      <c r="F42" s="39">
        <v>11375</v>
      </c>
      <c r="G42" s="39">
        <f>G40-11265</f>
        <v>14006</v>
      </c>
      <c r="H42" s="39">
        <f>H40-12096</f>
        <v>14850</v>
      </c>
      <c r="I42" s="39">
        <f>I40-13380</f>
        <v>15818</v>
      </c>
      <c r="J42" s="39">
        <f>J40-14613</f>
        <v>16780</v>
      </c>
      <c r="K42" s="312">
        <f>((J42-F42)/F42*100)/5</f>
        <v>9.503296703296703</v>
      </c>
    </row>
    <row r="43" spans="3:11" ht="12.75">
      <c r="C43" s="143"/>
      <c r="D43" s="143"/>
      <c r="E43" s="39"/>
      <c r="F43" s="39"/>
      <c r="G43" s="39"/>
      <c r="H43" s="39"/>
      <c r="I43" s="39"/>
      <c r="J43" s="39"/>
      <c r="K43" s="313"/>
    </row>
    <row r="44" spans="2:11" ht="18" customHeight="1">
      <c r="B44" s="1" t="s">
        <v>299</v>
      </c>
      <c r="C44" s="39"/>
      <c r="D44" s="39"/>
      <c r="E44" s="39"/>
      <c r="F44" s="39">
        <v>15827</v>
      </c>
      <c r="G44" s="39">
        <f>F44-980</f>
        <v>14847</v>
      </c>
      <c r="H44" s="39">
        <f>G44-840</f>
        <v>14007</v>
      </c>
      <c r="I44" s="39">
        <f>H44</f>
        <v>14007</v>
      </c>
      <c r="J44" s="39">
        <f>I44</f>
        <v>14007</v>
      </c>
      <c r="K44" s="313"/>
    </row>
    <row r="45" spans="3:11" ht="12.75">
      <c r="C45" s="143"/>
      <c r="D45" s="143"/>
      <c r="E45" s="39"/>
      <c r="F45" s="39"/>
      <c r="G45" s="39"/>
      <c r="H45" s="39"/>
      <c r="I45" s="39"/>
      <c r="J45" s="39"/>
      <c r="K45" s="313"/>
    </row>
    <row r="46" spans="2:11" ht="18" customHeight="1">
      <c r="B46" s="1" t="s">
        <v>300</v>
      </c>
      <c r="C46" s="39"/>
      <c r="D46" s="39"/>
      <c r="E46" s="39"/>
      <c r="F46" s="39">
        <v>5184</v>
      </c>
      <c r="G46" s="39">
        <v>5519</v>
      </c>
      <c r="H46" s="39">
        <v>5531</v>
      </c>
      <c r="I46" s="39">
        <v>5531</v>
      </c>
      <c r="J46" s="39">
        <v>5531</v>
      </c>
      <c r="K46" s="312">
        <f>((J46-F46)/F46*100)/5</f>
        <v>1.3387345679012346</v>
      </c>
    </row>
    <row r="47" spans="3:11" ht="12.75">
      <c r="C47" s="143"/>
      <c r="D47" s="143"/>
      <c r="E47" s="39"/>
      <c r="F47" s="39"/>
      <c r="G47" s="39"/>
      <c r="H47" s="39"/>
      <c r="I47" s="39"/>
      <c r="J47" s="39"/>
      <c r="K47" s="313"/>
    </row>
    <row r="48" spans="2:11" ht="18" customHeight="1">
      <c r="B48" s="1" t="s">
        <v>301</v>
      </c>
      <c r="C48" s="39"/>
      <c r="D48" s="39"/>
      <c r="E48" s="39"/>
      <c r="F48" s="39">
        <f>2037</f>
        <v>2037</v>
      </c>
      <c r="G48" s="39">
        <v>573</v>
      </c>
      <c r="H48" s="39">
        <v>1105</v>
      </c>
      <c r="I48" s="39">
        <v>1723</v>
      </c>
      <c r="J48" s="39">
        <v>2252</v>
      </c>
      <c r="K48" s="312">
        <f>-((J48-F48)/F48*100)/5</f>
        <v>-2.110947471772214</v>
      </c>
    </row>
    <row r="49" spans="3:11" ht="12.75">
      <c r="C49" s="143"/>
      <c r="D49" s="143"/>
      <c r="E49" s="39"/>
      <c r="F49" s="310" t="s">
        <v>95</v>
      </c>
      <c r="G49" s="39"/>
      <c r="H49" s="39"/>
      <c r="I49" s="39"/>
      <c r="J49" s="39"/>
      <c r="K49" s="313"/>
    </row>
    <row r="50" spans="2:11" ht="18" customHeight="1">
      <c r="B50" s="1" t="s">
        <v>302</v>
      </c>
      <c r="C50" s="123" t="e">
        <f>C42/C44</f>
        <v>#DIV/0!</v>
      </c>
      <c r="D50" s="123" t="e">
        <f>D42/D44</f>
        <v>#DIV/0!</v>
      </c>
      <c r="E50" s="123"/>
      <c r="F50" s="123">
        <f>F42/F44</f>
        <v>0.7187085360459974</v>
      </c>
      <c r="G50" s="123">
        <f>G42/G44</f>
        <v>0.9433555600458005</v>
      </c>
      <c r="H50" s="123">
        <f>H42/H44</f>
        <v>1.060184193617477</v>
      </c>
      <c r="I50" s="123">
        <f>I42/I44</f>
        <v>1.1292924966088385</v>
      </c>
      <c r="J50" s="123">
        <f>J42/J44</f>
        <v>1.1979724423502534</v>
      </c>
      <c r="K50" s="312"/>
    </row>
    <row r="51" spans="3:11" ht="12.75">
      <c r="C51" s="143"/>
      <c r="D51" s="143"/>
      <c r="E51" s="123"/>
      <c r="F51" s="123"/>
      <c r="G51" s="123"/>
      <c r="H51" s="123"/>
      <c r="I51" s="123"/>
      <c r="J51" s="123"/>
      <c r="K51" s="312"/>
    </row>
    <row r="52" spans="2:11" ht="18" customHeight="1">
      <c r="B52" s="1" t="s">
        <v>303</v>
      </c>
      <c r="C52" s="123" t="e">
        <f>C42/C46</f>
        <v>#DIV/0!</v>
      </c>
      <c r="D52" s="123" t="e">
        <f>D42/D46</f>
        <v>#DIV/0!</v>
      </c>
      <c r="E52" s="123"/>
      <c r="F52" s="123">
        <f>F42/F46</f>
        <v>2.1942515432098766</v>
      </c>
      <c r="G52" s="123">
        <f>G42/G46</f>
        <v>2.537778583076644</v>
      </c>
      <c r="H52" s="123">
        <f>H42/H46</f>
        <v>2.684867112637859</v>
      </c>
      <c r="I52" s="123">
        <f>I42/I46</f>
        <v>2.8598806725727717</v>
      </c>
      <c r="J52" s="123">
        <f>J42/J46</f>
        <v>3.033809437714699</v>
      </c>
      <c r="K52" s="312"/>
    </row>
    <row r="53" spans="1:11" ht="12.75">
      <c r="A53" s="92"/>
      <c r="B53" s="10"/>
      <c r="C53" s="144"/>
      <c r="D53" s="144"/>
      <c r="E53" s="10"/>
      <c r="F53" s="10"/>
      <c r="G53" s="10"/>
      <c r="H53" s="10"/>
      <c r="I53" s="10"/>
      <c r="J53" s="10"/>
      <c r="K53" s="15"/>
    </row>
    <row r="54" ht="16.5" customHeight="1"/>
    <row r="55" ht="12.75">
      <c r="F55" s="1" t="s">
        <v>728</v>
      </c>
    </row>
  </sheetData>
  <mergeCells count="8">
    <mergeCell ref="E3:F3"/>
    <mergeCell ref="C13:D13"/>
    <mergeCell ref="F13:J13"/>
    <mergeCell ref="A6:K6"/>
    <mergeCell ref="A8:K8"/>
    <mergeCell ref="A9:K9"/>
    <mergeCell ref="A11:K11"/>
    <mergeCell ref="A5:K5"/>
  </mergeCells>
  <printOptions/>
  <pageMargins left="0.75" right="0.25" top="1.25" bottom="0.25" header="0.5" footer="0.5"/>
  <pageSetup horizontalDpi="300" verticalDpi="300" orientation="portrait" scale="95" r:id="rId1"/>
  <headerFooter alignWithMargins="0">
    <oddFooter>&amp;L&amp;"Arial Narrow,Regular"&amp;6&amp;F&amp;C&amp;"Arial Narrow,Regular"&amp;8&amp;A</oddFooter>
  </headerFooter>
  <rowBreaks count="1" manualBreakCount="1">
    <brk id="34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I37"/>
  <sheetViews>
    <sheetView zoomScale="85" zoomScaleNormal="85" workbookViewId="0" topLeftCell="A1">
      <selection activeCell="A1" sqref="A1"/>
    </sheetView>
  </sheetViews>
  <sheetFormatPr defaultColWidth="9.00390625" defaultRowHeight="12.75"/>
  <cols>
    <col min="1" max="1" width="3.125" style="27" customWidth="1"/>
    <col min="2" max="2" width="22.625" style="25" customWidth="1"/>
    <col min="3" max="3" width="8.625" style="25" customWidth="1"/>
    <col min="4" max="4" width="3.00390625" style="25" customWidth="1"/>
    <col min="5" max="9" width="8.625" style="25" customWidth="1"/>
    <col min="10" max="16384" width="9.00390625" style="25" customWidth="1"/>
  </cols>
  <sheetData>
    <row r="1" spans="5:9" ht="15.75">
      <c r="E1" s="26" t="s">
        <v>714</v>
      </c>
      <c r="I1" s="26" t="s">
        <v>80</v>
      </c>
    </row>
    <row r="3" spans="1:9" ht="15.75">
      <c r="A3" s="372" t="s">
        <v>664</v>
      </c>
      <c r="B3" s="372"/>
      <c r="C3" s="372"/>
      <c r="D3" s="372"/>
      <c r="E3" s="372"/>
      <c r="F3" s="372"/>
      <c r="G3" s="372"/>
      <c r="H3" s="372"/>
      <c r="I3" s="372"/>
    </row>
    <row r="4" spans="1:9" ht="24" customHeight="1">
      <c r="A4" s="372" t="s">
        <v>676</v>
      </c>
      <c r="B4" s="372"/>
      <c r="C4" s="372"/>
      <c r="D4" s="372"/>
      <c r="E4" s="372"/>
      <c r="F4" s="372"/>
      <c r="G4" s="372"/>
      <c r="H4" s="372"/>
      <c r="I4" s="372"/>
    </row>
    <row r="5" ht="12" customHeight="1"/>
    <row r="6" spans="1:9" ht="15.75">
      <c r="A6" s="372" t="s">
        <v>125</v>
      </c>
      <c r="B6" s="372"/>
      <c r="C6" s="372"/>
      <c r="D6" s="372"/>
      <c r="E6" s="372"/>
      <c r="F6" s="372"/>
      <c r="G6" s="372"/>
      <c r="H6" s="372"/>
      <c r="I6" s="372"/>
    </row>
    <row r="7" spans="1:9" ht="15.75">
      <c r="A7" s="372" t="s">
        <v>49</v>
      </c>
      <c r="B7" s="372"/>
      <c r="C7" s="372"/>
      <c r="D7" s="372"/>
      <c r="E7" s="372"/>
      <c r="F7" s="372"/>
      <c r="G7" s="372"/>
      <c r="H7" s="372"/>
      <c r="I7" s="372"/>
    </row>
    <row r="8" ht="12.75" customHeight="1">
      <c r="A8" s="25"/>
    </row>
    <row r="9" spans="1:9" ht="15.75">
      <c r="A9" s="372" t="s">
        <v>332</v>
      </c>
      <c r="B9" s="372"/>
      <c r="C9" s="372"/>
      <c r="D9" s="372"/>
      <c r="E9" s="372"/>
      <c r="F9" s="372"/>
      <c r="G9" s="372"/>
      <c r="H9" s="372"/>
      <c r="I9" s="372"/>
    </row>
    <row r="11" ht="15.75">
      <c r="I11" s="26" t="s">
        <v>55</v>
      </c>
    </row>
    <row r="12" ht="6" customHeight="1"/>
    <row r="13" spans="1:9" ht="16.5" customHeight="1">
      <c r="A13" s="301"/>
      <c r="B13" s="301" t="s">
        <v>83</v>
      </c>
      <c r="C13" s="301" t="s">
        <v>609</v>
      </c>
      <c r="D13" s="301"/>
      <c r="E13" s="301" t="s">
        <v>615</v>
      </c>
      <c r="F13" s="301" t="s">
        <v>616</v>
      </c>
      <c r="G13" s="301" t="s">
        <v>617</v>
      </c>
      <c r="H13" s="301" t="s">
        <v>618</v>
      </c>
      <c r="I13" s="301" t="s">
        <v>42</v>
      </c>
    </row>
    <row r="14" spans="1:9" ht="17.25" customHeight="1" thickBot="1">
      <c r="A14" s="133"/>
      <c r="B14" s="133" t="s">
        <v>16</v>
      </c>
      <c r="C14" s="133" t="s">
        <v>17</v>
      </c>
      <c r="D14" s="133"/>
      <c r="E14" s="133" t="s">
        <v>17</v>
      </c>
      <c r="F14" s="133" t="s">
        <v>18</v>
      </c>
      <c r="G14" s="133" t="s">
        <v>20</v>
      </c>
      <c r="H14" s="133" t="s">
        <v>21</v>
      </c>
      <c r="I14" s="133" t="s">
        <v>22</v>
      </c>
    </row>
    <row r="15" ht="16.5" thickTop="1"/>
    <row r="16" spans="1:2" ht="15.75">
      <c r="A16" s="28" t="s">
        <v>76</v>
      </c>
      <c r="B16" s="25" t="s">
        <v>585</v>
      </c>
    </row>
    <row r="17" spans="2:9" ht="15.75">
      <c r="B17" s="25" t="s">
        <v>510</v>
      </c>
      <c r="C17" s="25">
        <v>13.42</v>
      </c>
      <c r="D17" s="337" t="s">
        <v>95</v>
      </c>
      <c r="E17" s="25">
        <v>19.5</v>
      </c>
      <c r="F17" s="25">
        <v>18</v>
      </c>
      <c r="G17" s="25">
        <v>12.5</v>
      </c>
      <c r="H17" s="25">
        <v>9.5</v>
      </c>
      <c r="I17" s="25">
        <f>SUM(C17:H17)</f>
        <v>72.92</v>
      </c>
    </row>
    <row r="18" spans="2:9" ht="15.75">
      <c r="B18" s="25" t="s">
        <v>511</v>
      </c>
      <c r="C18" s="200">
        <v>9.25</v>
      </c>
      <c r="D18" s="333" t="s">
        <v>735</v>
      </c>
      <c r="E18" s="200">
        <v>0</v>
      </c>
      <c r="F18" s="200">
        <v>0</v>
      </c>
      <c r="G18" s="200">
        <v>0</v>
      </c>
      <c r="H18" s="200">
        <v>0</v>
      </c>
      <c r="I18" s="200">
        <f>SUM(C18:H18)</f>
        <v>9.25</v>
      </c>
    </row>
    <row r="19" spans="1:9" ht="15.75">
      <c r="A19" s="28"/>
      <c r="B19" s="26" t="s">
        <v>512</v>
      </c>
      <c r="C19" s="199">
        <f aca="true" t="shared" si="0" ref="C19:I19">SUM(C17:C18)</f>
        <v>22.67</v>
      </c>
      <c r="D19" s="199"/>
      <c r="E19" s="199">
        <f t="shared" si="0"/>
        <v>19.5</v>
      </c>
      <c r="F19" s="199">
        <f t="shared" si="0"/>
        <v>18</v>
      </c>
      <c r="G19" s="199">
        <f>SUM(G17:G18)</f>
        <v>12.5</v>
      </c>
      <c r="H19" s="199">
        <f>SUM(H17:H18)</f>
        <v>9.5</v>
      </c>
      <c r="I19" s="199">
        <f t="shared" si="0"/>
        <v>82.17</v>
      </c>
    </row>
    <row r="21" spans="1:2" ht="15.75">
      <c r="A21" s="28" t="s">
        <v>79</v>
      </c>
      <c r="B21" s="25" t="s">
        <v>489</v>
      </c>
    </row>
    <row r="22" spans="1:9" ht="15.75">
      <c r="A22" s="28"/>
      <c r="B22" s="25" t="s">
        <v>586</v>
      </c>
      <c r="C22" s="25">
        <v>9</v>
      </c>
      <c r="E22" s="25">
        <v>0</v>
      </c>
      <c r="F22" s="25">
        <v>0</v>
      </c>
      <c r="G22" s="25">
        <v>0</v>
      </c>
      <c r="H22" s="25">
        <v>0</v>
      </c>
      <c r="I22" s="141">
        <f>SUM(C22:H22)</f>
        <v>9</v>
      </c>
    </row>
    <row r="23" spans="1:9" ht="15.75">
      <c r="A23" s="28"/>
      <c r="B23" s="25" t="s">
        <v>587</v>
      </c>
      <c r="C23" s="200">
        <v>6.78</v>
      </c>
      <c r="D23" s="200"/>
      <c r="E23" s="200">
        <v>0</v>
      </c>
      <c r="F23" s="200">
        <v>0</v>
      </c>
      <c r="G23" s="200">
        <v>0</v>
      </c>
      <c r="H23" s="200">
        <v>0</v>
      </c>
      <c r="I23" s="200">
        <f>SUM(C23:H23)</f>
        <v>6.78</v>
      </c>
    </row>
    <row r="24" spans="3:9" ht="15.75">
      <c r="C24" s="199">
        <f aca="true" t="shared" si="1" ref="C24:I24">SUM(C22:C23)</f>
        <v>15.780000000000001</v>
      </c>
      <c r="D24" s="199"/>
      <c r="E24" s="199">
        <f t="shared" si="1"/>
        <v>0</v>
      </c>
      <c r="F24" s="199">
        <f t="shared" si="1"/>
        <v>0</v>
      </c>
      <c r="G24" s="199">
        <f t="shared" si="1"/>
        <v>0</v>
      </c>
      <c r="H24" s="199">
        <f t="shared" si="1"/>
        <v>0</v>
      </c>
      <c r="I24" s="199">
        <f t="shared" si="1"/>
        <v>15.780000000000001</v>
      </c>
    </row>
    <row r="26" spans="1:9" ht="15.75">
      <c r="A26" s="28" t="s">
        <v>77</v>
      </c>
      <c r="B26" s="25" t="s">
        <v>729</v>
      </c>
      <c r="C26" s="25">
        <v>6.89</v>
      </c>
      <c r="E26" s="25">
        <v>0</v>
      </c>
      <c r="F26" s="25">
        <v>0</v>
      </c>
      <c r="G26" s="25">
        <v>0</v>
      </c>
      <c r="H26" s="25">
        <v>0</v>
      </c>
      <c r="I26" s="25">
        <f>SUM(C26:H26)</f>
        <v>6.89</v>
      </c>
    </row>
    <row r="28" spans="1:9" ht="15.75">
      <c r="A28" s="28" t="s">
        <v>78</v>
      </c>
      <c r="B28" s="25" t="s">
        <v>84</v>
      </c>
      <c r="C28" s="42" t="s">
        <v>129</v>
      </c>
      <c r="D28" s="42"/>
      <c r="E28" s="42" t="s">
        <v>129</v>
      </c>
      <c r="F28" s="42" t="s">
        <v>129</v>
      </c>
      <c r="G28" s="42" t="s">
        <v>129</v>
      </c>
      <c r="H28" s="42" t="s">
        <v>129</v>
      </c>
      <c r="I28" s="25">
        <f>SUM(C28:H28)</f>
        <v>0</v>
      </c>
    </row>
    <row r="29" spans="1:9" ht="15.75">
      <c r="A29" s="26"/>
      <c r="B29" s="25" t="s">
        <v>85</v>
      </c>
      <c r="C29" s="42"/>
      <c r="D29" s="42"/>
      <c r="E29" s="42"/>
      <c r="F29" s="42"/>
      <c r="G29" s="42"/>
      <c r="H29" s="42"/>
      <c r="I29" s="42"/>
    </row>
    <row r="31" spans="1:9" ht="15.75">
      <c r="A31" s="28" t="s">
        <v>175</v>
      </c>
      <c r="B31" s="25" t="s">
        <v>588</v>
      </c>
      <c r="C31" s="42" t="s">
        <v>129</v>
      </c>
      <c r="D31" s="42"/>
      <c r="E31" s="42">
        <v>4.5</v>
      </c>
      <c r="F31" s="42">
        <v>10</v>
      </c>
      <c r="G31" s="42">
        <v>12.5</v>
      </c>
      <c r="H31" s="42">
        <v>9.5</v>
      </c>
      <c r="I31" s="141">
        <f>SUM(C31:H31)</f>
        <v>36.5</v>
      </c>
    </row>
    <row r="33" spans="1:9" ht="15.75">
      <c r="A33" s="28" t="s">
        <v>322</v>
      </c>
      <c r="B33" s="25" t="s">
        <v>82</v>
      </c>
      <c r="C33" s="42">
        <v>0</v>
      </c>
      <c r="D33" s="42"/>
      <c r="E33" s="42">
        <v>15</v>
      </c>
      <c r="F33" s="42">
        <v>8</v>
      </c>
      <c r="G33" s="42">
        <v>0</v>
      </c>
      <c r="H33" s="42">
        <v>0</v>
      </c>
      <c r="I33" s="141">
        <f>SUM(C33:H33)</f>
        <v>23</v>
      </c>
    </row>
    <row r="34" spans="1:9" ht="12" customHeight="1" thickBot="1">
      <c r="A34" s="32"/>
      <c r="B34" s="33"/>
      <c r="C34" s="33"/>
      <c r="D34" s="33"/>
      <c r="E34" s="33"/>
      <c r="F34" s="33"/>
      <c r="G34" s="33"/>
      <c r="H34" s="33"/>
      <c r="I34" s="33"/>
    </row>
    <row r="35" ht="16.5" thickTop="1">
      <c r="A35" s="44"/>
    </row>
    <row r="36" spans="1:2" ht="15.75">
      <c r="A36" s="338" t="s">
        <v>95</v>
      </c>
      <c r="B36" s="25" t="s">
        <v>736</v>
      </c>
    </row>
    <row r="37" spans="1:2" ht="21" customHeight="1">
      <c r="A37" s="344" t="s">
        <v>735</v>
      </c>
      <c r="B37" s="25" t="s">
        <v>737</v>
      </c>
    </row>
  </sheetData>
  <mergeCells count="5">
    <mergeCell ref="A3:I3"/>
    <mergeCell ref="A6:I6"/>
    <mergeCell ref="A9:I9"/>
    <mergeCell ref="A4:I4"/>
    <mergeCell ref="A7:I7"/>
  </mergeCells>
  <printOptions/>
  <pageMargins left="0.5511811023622047" right="0.31496062992125984" top="0.7874015748031497" bottom="0.2362204724409449" header="0.5118110236220472" footer="0.5118110236220472"/>
  <pageSetup horizontalDpi="300" verticalDpi="300" orientation="portrait" paperSize="9" r:id="rId1"/>
  <headerFooter alignWithMargins="0">
    <oddFooter>&amp;L&amp;"Tahoma,Regular"&amp;6&amp;F &amp;C&amp;"Tahoma,Regular"&amp;6&amp;A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22"/>
  <sheetViews>
    <sheetView zoomScale="85" zoomScaleNormal="85" workbookViewId="0" topLeftCell="A1">
      <selection activeCell="A1" sqref="A1"/>
    </sheetView>
  </sheetViews>
  <sheetFormatPr defaultColWidth="9.00390625" defaultRowHeight="12.75"/>
  <cols>
    <col min="1" max="1" width="3.50390625" style="25" bestFit="1" customWidth="1"/>
    <col min="2" max="2" width="12.375" style="25" customWidth="1"/>
    <col min="3" max="6" width="9.625" style="25" customWidth="1"/>
    <col min="7" max="9" width="8.625" style="25" customWidth="1"/>
    <col min="10" max="11" width="11.625" style="25" customWidth="1"/>
    <col min="12" max="16384" width="9.00390625" style="25" customWidth="1"/>
  </cols>
  <sheetData>
    <row r="1" spans="6:11" ht="15.75">
      <c r="F1" s="26" t="s">
        <v>605</v>
      </c>
      <c r="K1" s="26" t="s">
        <v>545</v>
      </c>
    </row>
    <row r="3" spans="1:11" ht="15.75">
      <c r="A3" s="372" t="s">
        <v>664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</row>
    <row r="4" ht="12.75" customHeight="1"/>
    <row r="5" spans="1:11" ht="18" customHeight="1">
      <c r="A5" s="372" t="s">
        <v>124</v>
      </c>
      <c r="B5" s="372"/>
      <c r="C5" s="372"/>
      <c r="D5" s="372"/>
      <c r="E5" s="372"/>
      <c r="F5" s="372"/>
      <c r="G5" s="372"/>
      <c r="H5" s="372"/>
      <c r="I5" s="372"/>
      <c r="J5" s="372"/>
      <c r="K5" s="372"/>
    </row>
    <row r="6" spans="1:11" ht="18" customHeight="1">
      <c r="A6" s="372" t="s">
        <v>49</v>
      </c>
      <c r="B6" s="372"/>
      <c r="C6" s="372"/>
      <c r="D6" s="372"/>
      <c r="E6" s="372"/>
      <c r="F6" s="372"/>
      <c r="G6" s="372"/>
      <c r="H6" s="372"/>
      <c r="I6" s="372"/>
      <c r="J6" s="372"/>
      <c r="K6" s="372"/>
    </row>
    <row r="7" ht="12.75" customHeight="1"/>
    <row r="8" spans="1:11" ht="15.75">
      <c r="A8" s="372" t="s">
        <v>333</v>
      </c>
      <c r="B8" s="372"/>
      <c r="C8" s="372"/>
      <c r="D8" s="372"/>
      <c r="E8" s="372"/>
      <c r="F8" s="372"/>
      <c r="G8" s="372"/>
      <c r="H8" s="372"/>
      <c r="I8" s="372"/>
      <c r="J8" s="372"/>
      <c r="K8" s="372"/>
    </row>
    <row r="10" spans="1:11" ht="15.75">
      <c r="A10" s="372" t="s">
        <v>677</v>
      </c>
      <c r="B10" s="372"/>
      <c r="C10" s="372"/>
      <c r="D10" s="372"/>
      <c r="E10" s="372"/>
      <c r="F10" s="372"/>
      <c r="G10" s="372"/>
      <c r="H10" s="372"/>
      <c r="I10" s="372"/>
      <c r="J10" s="372"/>
      <c r="K10" s="372"/>
    </row>
    <row r="11" ht="17.25" customHeight="1">
      <c r="K11" s="26"/>
    </row>
    <row r="12" spans="1:11" ht="19.5" customHeight="1">
      <c r="A12" s="276" t="s">
        <v>50</v>
      </c>
      <c r="B12" s="276" t="s">
        <v>547</v>
      </c>
      <c r="C12" s="29" t="s">
        <v>2</v>
      </c>
      <c r="D12" s="386" t="s">
        <v>548</v>
      </c>
      <c r="E12" s="387"/>
      <c r="F12" s="388"/>
      <c r="G12" s="386" t="s">
        <v>565</v>
      </c>
      <c r="H12" s="387"/>
      <c r="I12" s="388"/>
      <c r="J12" s="387" t="s">
        <v>566</v>
      </c>
      <c r="K12" s="387"/>
    </row>
    <row r="13" spans="1:11" ht="16.5" customHeight="1">
      <c r="A13" s="249" t="s">
        <v>53</v>
      </c>
      <c r="B13" s="249" t="s">
        <v>171</v>
      </c>
      <c r="C13" s="34" t="s">
        <v>6</v>
      </c>
      <c r="D13" s="255" t="s">
        <v>549</v>
      </c>
      <c r="E13" s="34" t="s">
        <v>552</v>
      </c>
      <c r="F13" s="249" t="s">
        <v>373</v>
      </c>
      <c r="G13" s="255" t="s">
        <v>557</v>
      </c>
      <c r="H13" s="34" t="s">
        <v>560</v>
      </c>
      <c r="I13" s="249" t="s">
        <v>562</v>
      </c>
      <c r="J13" s="34" t="s">
        <v>567</v>
      </c>
      <c r="K13" s="34" t="s">
        <v>567</v>
      </c>
    </row>
    <row r="14" spans="1:11" ht="16.5" customHeight="1">
      <c r="A14" s="249"/>
      <c r="B14" s="249"/>
      <c r="C14" s="34"/>
      <c r="D14" s="255" t="s">
        <v>550</v>
      </c>
      <c r="E14" s="34" t="s">
        <v>555</v>
      </c>
      <c r="F14" s="249" t="s">
        <v>553</v>
      </c>
      <c r="G14" s="255" t="s">
        <v>558</v>
      </c>
      <c r="H14" s="34" t="s">
        <v>374</v>
      </c>
      <c r="I14" s="249" t="s">
        <v>563</v>
      </c>
      <c r="J14" s="34" t="s">
        <v>69</v>
      </c>
      <c r="K14" s="34" t="s">
        <v>570</v>
      </c>
    </row>
    <row r="15" spans="1:11" ht="16.5" customHeight="1">
      <c r="A15" s="249"/>
      <c r="B15" s="249"/>
      <c r="C15" s="34"/>
      <c r="D15" s="255" t="s">
        <v>551</v>
      </c>
      <c r="E15" s="34" t="s">
        <v>556</v>
      </c>
      <c r="F15" s="249" t="s">
        <v>554</v>
      </c>
      <c r="G15" s="255" t="s">
        <v>559</v>
      </c>
      <c r="H15" s="34" t="s">
        <v>561</v>
      </c>
      <c r="I15" s="249" t="s">
        <v>564</v>
      </c>
      <c r="J15" s="34" t="s">
        <v>568</v>
      </c>
      <c r="K15" s="34" t="s">
        <v>568</v>
      </c>
    </row>
    <row r="16" spans="1:11" ht="16.5" customHeight="1">
      <c r="A16" s="249"/>
      <c r="B16" s="249"/>
      <c r="C16" s="34"/>
      <c r="D16" s="255"/>
      <c r="E16" s="34"/>
      <c r="F16" s="249"/>
      <c r="G16" s="260"/>
      <c r="H16" s="30"/>
      <c r="I16" s="259"/>
      <c r="J16" s="34" t="s">
        <v>569</v>
      </c>
      <c r="K16" s="34" t="s">
        <v>569</v>
      </c>
    </row>
    <row r="17" spans="1:11" ht="16.5" thickBot="1">
      <c r="A17" s="250" t="s">
        <v>16</v>
      </c>
      <c r="B17" s="250" t="s">
        <v>17</v>
      </c>
      <c r="C17" s="31" t="s">
        <v>18</v>
      </c>
      <c r="D17" s="256" t="s">
        <v>19</v>
      </c>
      <c r="E17" s="31" t="s">
        <v>20</v>
      </c>
      <c r="F17" s="250" t="s">
        <v>21</v>
      </c>
      <c r="G17" s="256" t="s">
        <v>22</v>
      </c>
      <c r="H17" s="31" t="s">
        <v>23</v>
      </c>
      <c r="I17" s="275" t="s">
        <v>24</v>
      </c>
      <c r="J17" s="41" t="s">
        <v>45</v>
      </c>
      <c r="K17" s="31" t="s">
        <v>46</v>
      </c>
    </row>
    <row r="18" spans="1:9" ht="16.5" thickTop="1">
      <c r="A18" s="251"/>
      <c r="B18" s="251"/>
      <c r="D18" s="257"/>
      <c r="E18" s="141"/>
      <c r="F18" s="251"/>
      <c r="G18" s="257"/>
      <c r="H18" s="141"/>
      <c r="I18" s="251"/>
    </row>
    <row r="19" spans="1:9" ht="15.75">
      <c r="A19" s="251"/>
      <c r="B19" s="251"/>
      <c r="D19" s="257"/>
      <c r="E19" s="141"/>
      <c r="F19" s="251"/>
      <c r="G19" s="257"/>
      <c r="H19" s="141"/>
      <c r="I19" s="251"/>
    </row>
    <row r="20" spans="1:11" ht="15.75">
      <c r="A20" s="251"/>
      <c r="B20" s="249" t="s">
        <v>41</v>
      </c>
      <c r="C20" s="43" t="s">
        <v>41</v>
      </c>
      <c r="D20" s="257"/>
      <c r="E20" s="34" t="s">
        <v>41</v>
      </c>
      <c r="F20" s="251"/>
      <c r="G20" s="257"/>
      <c r="H20" s="34" t="s">
        <v>41</v>
      </c>
      <c r="I20" s="251"/>
      <c r="J20" s="385" t="s">
        <v>41</v>
      </c>
      <c r="K20" s="372"/>
    </row>
    <row r="21" spans="1:9" ht="15.75">
      <c r="A21" s="251"/>
      <c r="B21" s="251"/>
      <c r="D21" s="257"/>
      <c r="E21" s="141"/>
      <c r="F21" s="251"/>
      <c r="G21" s="257"/>
      <c r="H21" s="141"/>
      <c r="I21" s="251"/>
    </row>
    <row r="22" spans="1:11" ht="16.5" thickBot="1">
      <c r="A22" s="254"/>
      <c r="B22" s="254"/>
      <c r="C22" s="33"/>
      <c r="D22" s="258"/>
      <c r="E22" s="33"/>
      <c r="F22" s="254"/>
      <c r="G22" s="258"/>
      <c r="H22" s="33"/>
      <c r="I22" s="254"/>
      <c r="J22" s="33"/>
      <c r="K22" s="33"/>
    </row>
    <row r="23" ht="18" customHeight="1" thickTop="1"/>
  </sheetData>
  <mergeCells count="9">
    <mergeCell ref="A3:K3"/>
    <mergeCell ref="A10:K10"/>
    <mergeCell ref="A8:K8"/>
    <mergeCell ref="A5:K5"/>
    <mergeCell ref="A6:K6"/>
    <mergeCell ref="J20:K20"/>
    <mergeCell ref="D12:F12"/>
    <mergeCell ref="J12:K12"/>
    <mergeCell ref="G12:I12"/>
  </mergeCells>
  <printOptions/>
  <pageMargins left="0.7480314960629921" right="0.2362204724409449" top="0.984251968503937" bottom="0.5118110236220472" header="0.5118110236220472" footer="0.5118110236220472"/>
  <pageSetup horizontalDpi="300" verticalDpi="300" orientation="landscape" r:id="rId1"/>
  <headerFooter alignWithMargins="0">
    <oddFooter>&amp;L&amp;"Tahoma,Regular"&amp;6&amp;F &amp;C&amp;"Tahoma,Regular"&amp;6&amp;A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35"/>
  <sheetViews>
    <sheetView showGridLines="0" tabSelected="1" zoomScale="85" zoomScaleNormal="85" workbookViewId="0" topLeftCell="A1">
      <selection activeCell="A1" sqref="A1"/>
    </sheetView>
  </sheetViews>
  <sheetFormatPr defaultColWidth="10.625" defaultRowHeight="12.75"/>
  <cols>
    <col min="1" max="1" width="3.625" style="25" customWidth="1"/>
    <col min="2" max="2" width="32.625" style="25" customWidth="1"/>
    <col min="3" max="3" width="7.875" style="25" bestFit="1" customWidth="1"/>
    <col min="4" max="5" width="8.625" style="25" customWidth="1"/>
    <col min="6" max="9" width="9.625" style="25" customWidth="1"/>
    <col min="10" max="13" width="10.625" style="25" customWidth="1"/>
    <col min="14" max="16" width="9.625" style="25" customWidth="1"/>
    <col min="17" max="16384" width="10.625" style="25" customWidth="1"/>
  </cols>
  <sheetData>
    <row r="1" spans="4:9" ht="15.75" customHeight="1">
      <c r="D1" s="129" t="s">
        <v>475</v>
      </c>
      <c r="I1" s="26" t="s">
        <v>403</v>
      </c>
    </row>
    <row r="2" spans="1:9" ht="22.5" customHeight="1">
      <c r="A2" s="363" t="s">
        <v>48</v>
      </c>
      <c r="B2" s="363"/>
      <c r="C2" s="363"/>
      <c r="D2" s="363"/>
      <c r="E2" s="363"/>
      <c r="F2" s="363"/>
      <c r="G2" s="363"/>
      <c r="H2" s="363"/>
      <c r="I2" s="363"/>
    </row>
    <row r="3" spans="1:9" ht="18.75" customHeight="1">
      <c r="A3" s="363" t="s">
        <v>607</v>
      </c>
      <c r="B3" s="363"/>
      <c r="C3" s="363"/>
      <c r="D3" s="363"/>
      <c r="E3" s="363"/>
      <c r="F3" s="363"/>
      <c r="G3" s="363"/>
      <c r="H3" s="363"/>
      <c r="I3" s="363"/>
    </row>
    <row r="4" ht="15.75">
      <c r="I4" s="129" t="s">
        <v>0</v>
      </c>
    </row>
    <row r="5" spans="1:9" ht="15.75">
      <c r="A5" s="82"/>
      <c r="B5" s="82"/>
      <c r="C5" s="156"/>
      <c r="D5" s="364" t="s">
        <v>245</v>
      </c>
      <c r="E5" s="364"/>
      <c r="F5" s="289" t="s">
        <v>238</v>
      </c>
      <c r="G5" s="157" t="s">
        <v>608</v>
      </c>
      <c r="H5" s="157" t="s">
        <v>609</v>
      </c>
      <c r="I5" s="157" t="s">
        <v>611</v>
      </c>
    </row>
    <row r="6" spans="1:9" ht="16.5" thickBot="1">
      <c r="A6" s="33"/>
      <c r="B6" s="158" t="s">
        <v>138</v>
      </c>
      <c r="C6" s="159"/>
      <c r="D6" s="159" t="s">
        <v>610</v>
      </c>
      <c r="E6" s="159" t="s">
        <v>613</v>
      </c>
      <c r="F6" s="290" t="s">
        <v>42</v>
      </c>
      <c r="G6" s="160" t="s">
        <v>101</v>
      </c>
      <c r="H6" s="160" t="s">
        <v>101</v>
      </c>
      <c r="I6" s="160" t="s">
        <v>101</v>
      </c>
    </row>
    <row r="7" spans="1:6" ht="21" customHeight="1" thickTop="1">
      <c r="A7" s="128" t="s">
        <v>404</v>
      </c>
      <c r="B7" s="128" t="s">
        <v>405</v>
      </c>
      <c r="D7" s="43"/>
      <c r="E7" s="43"/>
      <c r="F7" s="251"/>
    </row>
    <row r="8" spans="2:9" ht="15.75">
      <c r="B8" s="161" t="s">
        <v>612</v>
      </c>
      <c r="C8" s="162"/>
      <c r="D8" s="304" t="s">
        <v>406</v>
      </c>
      <c r="E8" s="304" t="s">
        <v>406</v>
      </c>
      <c r="F8" s="291" t="s">
        <v>129</v>
      </c>
      <c r="G8" s="162">
        <f>SUM(H8:I8)</f>
        <v>0</v>
      </c>
      <c r="H8" s="162" t="s">
        <v>406</v>
      </c>
      <c r="I8" s="162" t="s">
        <v>406</v>
      </c>
    </row>
    <row r="9" spans="1:9" ht="9" customHeight="1">
      <c r="A9" s="128"/>
      <c r="B9" s="128"/>
      <c r="C9" s="129"/>
      <c r="D9" s="111"/>
      <c r="E9" s="111"/>
      <c r="F9" s="292"/>
      <c r="G9" s="129"/>
      <c r="H9" s="129"/>
      <c r="I9" s="129"/>
    </row>
    <row r="10" spans="1:9" ht="18" customHeight="1">
      <c r="A10" s="163"/>
      <c r="B10" s="164" t="s">
        <v>407</v>
      </c>
      <c r="C10" s="229"/>
      <c r="D10" s="305" t="s">
        <v>406</v>
      </c>
      <c r="E10" s="305" t="s">
        <v>406</v>
      </c>
      <c r="F10" s="293" t="s">
        <v>406</v>
      </c>
      <c r="G10" s="165">
        <f>SUM(H9:I10)</f>
        <v>0</v>
      </c>
      <c r="H10" s="165" t="s">
        <v>406</v>
      </c>
      <c r="I10" s="165" t="s">
        <v>406</v>
      </c>
    </row>
    <row r="11" spans="1:6" ht="20.25" customHeight="1">
      <c r="A11" s="128" t="s">
        <v>115</v>
      </c>
      <c r="B11" s="128" t="s">
        <v>408</v>
      </c>
      <c r="D11" s="43"/>
      <c r="E11" s="43"/>
      <c r="F11" s="251"/>
    </row>
    <row r="12" spans="2:6" ht="15.75">
      <c r="B12" s="161" t="s">
        <v>409</v>
      </c>
      <c r="D12" s="43"/>
      <c r="E12" s="43"/>
      <c r="F12" s="251"/>
    </row>
    <row r="13" spans="1:9" ht="21" customHeight="1">
      <c r="A13" s="129" t="s">
        <v>76</v>
      </c>
      <c r="B13" s="161" t="s">
        <v>746</v>
      </c>
      <c r="C13" s="166"/>
      <c r="D13" s="43"/>
      <c r="E13" s="43"/>
      <c r="F13" s="251"/>
      <c r="G13" s="162"/>
      <c r="I13" s="162"/>
    </row>
    <row r="14" spans="1:9" ht="19.5" customHeight="1">
      <c r="A14" s="129"/>
      <c r="B14" s="395" t="s">
        <v>744</v>
      </c>
      <c r="C14" s="166"/>
      <c r="D14" s="43">
        <v>3</v>
      </c>
      <c r="E14" s="43">
        <v>3</v>
      </c>
      <c r="F14" s="251">
        <v>11.02</v>
      </c>
      <c r="G14" s="162">
        <f>SUM(H14:I14)</f>
        <v>13</v>
      </c>
      <c r="H14" s="25">
        <v>3</v>
      </c>
      <c r="I14" s="162">
        <v>10</v>
      </c>
    </row>
    <row r="15" spans="1:9" ht="19.5" customHeight="1">
      <c r="A15" s="129"/>
      <c r="B15" s="395" t="s">
        <v>745</v>
      </c>
      <c r="C15" s="166"/>
      <c r="D15" s="304" t="s">
        <v>406</v>
      </c>
      <c r="E15" s="304" t="s">
        <v>406</v>
      </c>
      <c r="F15" s="291" t="s">
        <v>129</v>
      </c>
      <c r="G15" s="162">
        <f>SUM(H15:I15)</f>
        <v>28</v>
      </c>
      <c r="H15" s="162" t="s">
        <v>406</v>
      </c>
      <c r="I15" s="162">
        <v>28</v>
      </c>
    </row>
    <row r="16" spans="1:9" ht="24" customHeight="1">
      <c r="A16" s="167" t="s">
        <v>79</v>
      </c>
      <c r="B16" s="128" t="s">
        <v>410</v>
      </c>
      <c r="C16" s="166"/>
      <c r="D16" s="43">
        <v>2</v>
      </c>
      <c r="E16" s="43">
        <v>3</v>
      </c>
      <c r="F16" s="251">
        <v>8.75</v>
      </c>
      <c r="G16" s="162">
        <f>SUM(H16:I16)</f>
        <v>4</v>
      </c>
      <c r="H16" s="25">
        <v>4</v>
      </c>
      <c r="I16" s="162" t="s">
        <v>406</v>
      </c>
    </row>
    <row r="17" spans="1:9" ht="22.5" customHeight="1">
      <c r="A17" s="167" t="s">
        <v>77</v>
      </c>
      <c r="B17" s="128" t="s">
        <v>411</v>
      </c>
      <c r="C17" s="166"/>
      <c r="D17" s="304"/>
      <c r="E17" s="304">
        <v>1</v>
      </c>
      <c r="F17" s="251">
        <v>1.08</v>
      </c>
      <c r="G17" s="162">
        <f>SUM(H17:I17)</f>
        <v>2</v>
      </c>
      <c r="H17" s="162">
        <v>2</v>
      </c>
      <c r="I17" s="162" t="s">
        <v>406</v>
      </c>
    </row>
    <row r="18" spans="1:9" ht="9" customHeight="1">
      <c r="A18" s="167"/>
      <c r="B18" s="128"/>
      <c r="C18" s="166"/>
      <c r="D18" s="304"/>
      <c r="E18" s="304"/>
      <c r="F18" s="294"/>
      <c r="G18" s="166"/>
      <c r="H18" s="166"/>
      <c r="I18" s="162"/>
    </row>
    <row r="19" spans="1:9" ht="17.25" customHeight="1">
      <c r="A19" s="163"/>
      <c r="B19" s="164" t="s">
        <v>412</v>
      </c>
      <c r="C19" s="168"/>
      <c r="D19" s="303">
        <f>SUM(D14:D17)</f>
        <v>5</v>
      </c>
      <c r="E19" s="303">
        <f>SUM(E14:E17)</f>
        <v>7</v>
      </c>
      <c r="F19" s="295">
        <f>SUM(F14:F17)</f>
        <v>20.85</v>
      </c>
      <c r="G19" s="168">
        <f>SUM(G14:G17)</f>
        <v>47</v>
      </c>
      <c r="H19" s="168">
        <f>SUM(H14:H17)</f>
        <v>9</v>
      </c>
      <c r="I19" s="168">
        <f>SUM(I14:I17)</f>
        <v>38</v>
      </c>
    </row>
    <row r="20" spans="4:6" ht="9" customHeight="1">
      <c r="D20" s="43"/>
      <c r="E20" s="43"/>
      <c r="F20" s="251"/>
    </row>
    <row r="21" spans="1:9" ht="15.75">
      <c r="A21" s="129" t="s">
        <v>121</v>
      </c>
      <c r="B21" s="161" t="s">
        <v>692</v>
      </c>
      <c r="C21" s="162"/>
      <c r="D21" s="304"/>
      <c r="E21" s="304"/>
      <c r="F21" s="291"/>
      <c r="G21" s="162"/>
      <c r="H21" s="162"/>
      <c r="I21" s="162"/>
    </row>
    <row r="22" spans="1:9" ht="21" customHeight="1">
      <c r="A22" s="129" t="s">
        <v>76</v>
      </c>
      <c r="B22" s="128" t="s">
        <v>694</v>
      </c>
      <c r="C22" s="162"/>
      <c r="D22" s="304" t="s">
        <v>129</v>
      </c>
      <c r="E22" s="306" t="s">
        <v>129</v>
      </c>
      <c r="F22" s="291" t="s">
        <v>129</v>
      </c>
      <c r="G22" s="162">
        <f>SUM(H22:I22)</f>
        <v>10</v>
      </c>
      <c r="H22" s="302" t="s">
        <v>129</v>
      </c>
      <c r="I22" s="162">
        <v>10</v>
      </c>
    </row>
    <row r="23" spans="1:9" ht="15.75">
      <c r="A23" s="129"/>
      <c r="B23" s="128" t="s">
        <v>747</v>
      </c>
      <c r="C23" s="162"/>
      <c r="D23" s="304"/>
      <c r="E23" s="304"/>
      <c r="F23" s="291"/>
      <c r="G23" s="162"/>
      <c r="H23" s="162"/>
      <c r="I23" s="162"/>
    </row>
    <row r="24" spans="1:9" ht="21" customHeight="1">
      <c r="A24" s="167" t="s">
        <v>79</v>
      </c>
      <c r="B24" s="128" t="s">
        <v>748</v>
      </c>
      <c r="C24" s="162"/>
      <c r="D24" s="304" t="s">
        <v>129</v>
      </c>
      <c r="E24" s="306" t="s">
        <v>129</v>
      </c>
      <c r="F24" s="291" t="s">
        <v>129</v>
      </c>
      <c r="G24" s="162">
        <f>SUM(H24:I24)</f>
        <v>4</v>
      </c>
      <c r="H24" s="302" t="s">
        <v>129</v>
      </c>
      <c r="I24" s="162">
        <v>4</v>
      </c>
    </row>
    <row r="25" spans="1:9" ht="21" customHeight="1">
      <c r="A25" s="167" t="s">
        <v>77</v>
      </c>
      <c r="B25" s="128" t="s">
        <v>691</v>
      </c>
      <c r="C25" s="169"/>
      <c r="D25" s="111"/>
      <c r="E25" s="111"/>
      <c r="F25" s="296"/>
      <c r="G25" s="162"/>
      <c r="H25" s="162"/>
      <c r="I25" s="162"/>
    </row>
    <row r="26" spans="1:9" ht="15.75">
      <c r="A26" s="167"/>
      <c r="B26" s="128" t="s">
        <v>410</v>
      </c>
      <c r="C26" s="169"/>
      <c r="D26" s="304" t="s">
        <v>129</v>
      </c>
      <c r="E26" s="306" t="s">
        <v>129</v>
      </c>
      <c r="F26" s="291" t="s">
        <v>129</v>
      </c>
      <c r="G26" s="162">
        <v>7.5</v>
      </c>
      <c r="H26" s="302" t="s">
        <v>129</v>
      </c>
      <c r="I26" s="162">
        <v>7.5</v>
      </c>
    </row>
    <row r="27" spans="1:9" ht="9" customHeight="1">
      <c r="A27" s="167"/>
      <c r="B27" s="128"/>
      <c r="C27" s="169"/>
      <c r="D27" s="111"/>
      <c r="E27" s="111"/>
      <c r="F27" s="296"/>
      <c r="G27" s="169"/>
      <c r="H27" s="169"/>
      <c r="I27" s="169"/>
    </row>
    <row r="28" spans="1:9" ht="15.75">
      <c r="A28" s="163"/>
      <c r="B28" s="164" t="s">
        <v>693</v>
      </c>
      <c r="C28" s="168"/>
      <c r="D28" s="303">
        <f aca="true" t="shared" si="0" ref="D28:I28">SUM(D22:D26)</f>
        <v>0</v>
      </c>
      <c r="E28" s="303">
        <f t="shared" si="0"/>
        <v>0</v>
      </c>
      <c r="F28" s="295">
        <f t="shared" si="0"/>
        <v>0</v>
      </c>
      <c r="G28" s="168">
        <f t="shared" si="0"/>
        <v>21.5</v>
      </c>
      <c r="H28" s="168">
        <f t="shared" si="0"/>
        <v>0</v>
      </c>
      <c r="I28" s="168">
        <f t="shared" si="0"/>
        <v>21.5</v>
      </c>
    </row>
    <row r="29" spans="1:10" ht="22.5" customHeight="1">
      <c r="A29" s="240" t="s">
        <v>237</v>
      </c>
      <c r="B29" s="328" t="s">
        <v>413</v>
      </c>
      <c r="C29" s="329"/>
      <c r="D29" s="330">
        <f aca="true" t="shared" si="1" ref="D29:I29">D10+D19+D28</f>
        <v>5</v>
      </c>
      <c r="E29" s="330">
        <f t="shared" si="1"/>
        <v>7</v>
      </c>
      <c r="F29" s="331">
        <f t="shared" si="1"/>
        <v>20.85</v>
      </c>
      <c r="G29" s="329">
        <f t="shared" si="1"/>
        <v>68.5</v>
      </c>
      <c r="H29" s="329">
        <f t="shared" si="1"/>
        <v>9</v>
      </c>
      <c r="I29" s="329">
        <f t="shared" si="1"/>
        <v>59.5</v>
      </c>
      <c r="J29" s="141"/>
    </row>
    <row r="30" spans="1:10" ht="15.75">
      <c r="A30" s="274"/>
      <c r="B30" s="332"/>
      <c r="C30" s="222"/>
      <c r="D30" s="307"/>
      <c r="E30" s="307"/>
      <c r="F30" s="222"/>
      <c r="G30" s="222"/>
      <c r="H30" s="222"/>
      <c r="I30" s="222"/>
      <c r="J30" s="141"/>
    </row>
    <row r="31" spans="1:10" ht="15.75">
      <c r="A31" s="334" t="s">
        <v>732</v>
      </c>
      <c r="C31" s="222"/>
      <c r="D31" s="307"/>
      <c r="E31" s="307"/>
      <c r="F31" s="222"/>
      <c r="G31" s="222"/>
      <c r="H31" s="222"/>
      <c r="I31" s="222"/>
      <c r="J31" s="141"/>
    </row>
    <row r="32" spans="2:10" ht="15.75">
      <c r="B32" s="332"/>
      <c r="C32" s="222"/>
      <c r="D32" s="307"/>
      <c r="E32" s="307"/>
      <c r="F32" s="222"/>
      <c r="G32" s="222"/>
      <c r="H32" s="222"/>
      <c r="I32" s="222"/>
      <c r="J32" s="141"/>
    </row>
    <row r="33" spans="1:10" ht="15.75">
      <c r="A33" s="274"/>
      <c r="B33" s="332"/>
      <c r="C33" s="222"/>
      <c r="D33" s="307"/>
      <c r="E33" s="307"/>
      <c r="F33" s="222"/>
      <c r="G33" s="222"/>
      <c r="H33" s="222"/>
      <c r="I33" s="222"/>
      <c r="J33" s="141"/>
    </row>
    <row r="35" ht="15.75">
      <c r="B35" s="141"/>
    </row>
  </sheetData>
  <mergeCells count="3">
    <mergeCell ref="A2:I2"/>
    <mergeCell ref="A3:I3"/>
    <mergeCell ref="D5:E5"/>
  </mergeCells>
  <printOptions/>
  <pageMargins left="1.062992125984252" right="0.2362204724409449" top="0.3937007874015748" bottom="0.1968503937007874" header="0.5118110236220472" footer="0.5118110236220472"/>
  <pageSetup horizontalDpi="300" verticalDpi="300" orientation="landscape" paperSize="9" scale="90" r:id="rId2"/>
  <headerFooter alignWithMargins="0">
    <oddFooter>&amp;L&amp;"Arial Narrow,Regular"&amp;7&amp;F &amp;C&amp;"Arial Narrow,Regular"&amp;7&amp;A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37"/>
  <sheetViews>
    <sheetView zoomScale="85" zoomScaleNormal="85" workbookViewId="0" topLeftCell="A1">
      <selection activeCell="A1" sqref="A1"/>
    </sheetView>
  </sheetViews>
  <sheetFormatPr defaultColWidth="9.00390625" defaultRowHeight="12.75"/>
  <cols>
    <col min="1" max="4" width="7.875" style="25" customWidth="1"/>
    <col min="5" max="5" width="8.125" style="25" customWidth="1"/>
    <col min="6" max="6" width="1.37890625" style="25" customWidth="1"/>
    <col min="7" max="11" width="7.875" style="25" customWidth="1"/>
    <col min="12" max="12" width="8.625" style="25" customWidth="1"/>
    <col min="13" max="16384" width="9.00390625" style="25" customWidth="1"/>
  </cols>
  <sheetData>
    <row r="1" spans="6:12" ht="15.75">
      <c r="F1" s="26"/>
      <c r="G1" s="27" t="s">
        <v>715</v>
      </c>
      <c r="L1" s="26" t="s">
        <v>546</v>
      </c>
    </row>
    <row r="3" spans="1:12" ht="15.75">
      <c r="A3" s="372" t="s">
        <v>664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</row>
    <row r="4" spans="1:12" ht="24" customHeight="1">
      <c r="A4" s="372" t="s">
        <v>90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</row>
    <row r="5" ht="12.75" customHeight="1"/>
    <row r="6" spans="1:12" ht="18" customHeight="1">
      <c r="A6" s="372" t="s">
        <v>124</v>
      </c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</row>
    <row r="7" spans="1:12" ht="18" customHeight="1">
      <c r="A7" s="372" t="s">
        <v>49</v>
      </c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</row>
    <row r="8" ht="12.75" customHeight="1"/>
    <row r="9" spans="1:12" ht="15.75">
      <c r="A9" s="372" t="s">
        <v>333</v>
      </c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</row>
    <row r="11" spans="1:12" ht="15.75">
      <c r="A11" s="391" t="s">
        <v>314</v>
      </c>
      <c r="B11" s="391"/>
      <c r="C11" s="391"/>
      <c r="D11" s="391"/>
      <c r="E11" s="391"/>
      <c r="F11" s="391"/>
      <c r="G11" s="391"/>
      <c r="H11" s="391"/>
      <c r="I11" s="391"/>
      <c r="J11" s="391"/>
      <c r="K11" s="391"/>
      <c r="L11" s="391"/>
    </row>
    <row r="12" spans="1:12" ht="15.75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</row>
    <row r="13" spans="1:12" ht="17.25" customHeight="1">
      <c r="A13" s="25" t="s">
        <v>250</v>
      </c>
      <c r="L13" s="26" t="s">
        <v>55</v>
      </c>
    </row>
    <row r="14" ht="5.25" customHeight="1"/>
    <row r="15" spans="1:12" ht="19.5" customHeight="1">
      <c r="A15" s="387" t="s">
        <v>678</v>
      </c>
      <c r="B15" s="387"/>
      <c r="C15" s="387"/>
      <c r="D15" s="387"/>
      <c r="E15" s="387"/>
      <c r="F15" s="29"/>
      <c r="G15" s="389" t="s">
        <v>251</v>
      </c>
      <c r="H15" s="389"/>
      <c r="I15" s="389"/>
      <c r="J15" s="389"/>
      <c r="K15" s="389"/>
      <c r="L15" s="29" t="s">
        <v>294</v>
      </c>
    </row>
    <row r="16" spans="1:12" ht="16.5" customHeight="1">
      <c r="A16" s="126" t="s">
        <v>239</v>
      </c>
      <c r="B16" s="126" t="s">
        <v>242</v>
      </c>
      <c r="C16" s="126" t="s">
        <v>243</v>
      </c>
      <c r="D16" s="126" t="s">
        <v>244</v>
      </c>
      <c r="E16" s="126" t="s">
        <v>245</v>
      </c>
      <c r="F16" s="34"/>
      <c r="G16" s="390" t="s">
        <v>680</v>
      </c>
      <c r="H16" s="390"/>
      <c r="I16" s="390"/>
      <c r="J16" s="390"/>
      <c r="K16" s="390"/>
      <c r="L16" s="34" t="s">
        <v>608</v>
      </c>
    </row>
    <row r="17" spans="1:12" ht="16.5" customHeight="1">
      <c r="A17" s="126" t="s">
        <v>40</v>
      </c>
      <c r="B17" s="126" t="s">
        <v>40</v>
      </c>
      <c r="C17" s="126" t="s">
        <v>40</v>
      </c>
      <c r="D17" s="126" t="s">
        <v>40</v>
      </c>
      <c r="E17" s="126" t="s">
        <v>679</v>
      </c>
      <c r="F17" s="34"/>
      <c r="G17" s="126" t="s">
        <v>609</v>
      </c>
      <c r="H17" s="126" t="s">
        <v>615</v>
      </c>
      <c r="I17" s="126" t="s">
        <v>616</v>
      </c>
      <c r="J17" s="126" t="s">
        <v>617</v>
      </c>
      <c r="K17" s="126" t="s">
        <v>618</v>
      </c>
      <c r="L17" s="30" t="s">
        <v>389</v>
      </c>
    </row>
    <row r="18" spans="1:12" ht="16.5" thickBot="1">
      <c r="A18" s="31" t="s">
        <v>16</v>
      </c>
      <c r="B18" s="31" t="s">
        <v>17</v>
      </c>
      <c r="C18" s="31" t="s">
        <v>18</v>
      </c>
      <c r="D18" s="31" t="s">
        <v>19</v>
      </c>
      <c r="E18" s="31" t="s">
        <v>20</v>
      </c>
      <c r="F18" s="31"/>
      <c r="G18" s="31" t="s">
        <v>21</v>
      </c>
      <c r="H18" s="31" t="s">
        <v>22</v>
      </c>
      <c r="I18" s="31" t="s">
        <v>23</v>
      </c>
      <c r="J18" s="41" t="s">
        <v>24</v>
      </c>
      <c r="K18" s="41" t="s">
        <v>45</v>
      </c>
      <c r="L18" s="31" t="s">
        <v>46</v>
      </c>
    </row>
    <row r="19" ht="16.5" thickTop="1"/>
    <row r="21" spans="1:12" ht="15.75">
      <c r="A21" s="25">
        <v>107.37</v>
      </c>
      <c r="B21" s="25">
        <v>96.62</v>
      </c>
      <c r="C21" s="25">
        <v>119.64</v>
      </c>
      <c r="D21" s="25">
        <v>101</v>
      </c>
      <c r="E21" s="25">
        <v>134.29</v>
      </c>
      <c r="G21" s="315">
        <v>199.63</v>
      </c>
      <c r="H21" s="315">
        <v>252.71</v>
      </c>
      <c r="I21" s="315">
        <v>269.46</v>
      </c>
      <c r="J21" s="315">
        <v>291.98</v>
      </c>
      <c r="K21" s="315">
        <v>313.93</v>
      </c>
      <c r="L21" s="25">
        <f>SUM(G21:K21)</f>
        <v>1327.71</v>
      </c>
    </row>
    <row r="22" spans="7:11" ht="15.75">
      <c r="G22" s="314"/>
      <c r="H22" s="314"/>
      <c r="I22" s="314"/>
      <c r="J22" s="314"/>
      <c r="K22" s="314"/>
    </row>
    <row r="23" spans="1:12" ht="16.5" thickBo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</row>
    <row r="24" ht="18" customHeight="1" thickTop="1"/>
    <row r="26" spans="1:12" ht="21" customHeight="1">
      <c r="A26" s="25" t="s">
        <v>252</v>
      </c>
      <c r="L26" s="26" t="s">
        <v>55</v>
      </c>
    </row>
    <row r="27" ht="6" customHeight="1"/>
    <row r="28" spans="1:12" ht="19.5" customHeight="1">
      <c r="A28" s="387" t="s">
        <v>678</v>
      </c>
      <c r="B28" s="387"/>
      <c r="C28" s="387"/>
      <c r="D28" s="387"/>
      <c r="E28" s="387"/>
      <c r="F28" s="29"/>
      <c r="G28" s="389" t="s">
        <v>703</v>
      </c>
      <c r="H28" s="389"/>
      <c r="I28" s="389"/>
      <c r="J28" s="389"/>
      <c r="K28" s="389"/>
      <c r="L28" s="29" t="s">
        <v>294</v>
      </c>
    </row>
    <row r="29" spans="1:12" ht="16.5" customHeight="1">
      <c r="A29" s="126" t="s">
        <v>239</v>
      </c>
      <c r="B29" s="126" t="s">
        <v>242</v>
      </c>
      <c r="C29" s="126" t="s">
        <v>243</v>
      </c>
      <c r="D29" s="126" t="s">
        <v>244</v>
      </c>
      <c r="E29" s="126" t="s">
        <v>245</v>
      </c>
      <c r="F29" s="34"/>
      <c r="G29" s="390" t="s">
        <v>680</v>
      </c>
      <c r="H29" s="390"/>
      <c r="I29" s="390"/>
      <c r="J29" s="390"/>
      <c r="K29" s="390"/>
      <c r="L29" s="34" t="s">
        <v>608</v>
      </c>
    </row>
    <row r="30" spans="1:12" ht="16.5" customHeight="1">
      <c r="A30" s="126" t="s">
        <v>40</v>
      </c>
      <c r="B30" s="126" t="s">
        <v>40</v>
      </c>
      <c r="C30" s="126" t="s">
        <v>40</v>
      </c>
      <c r="D30" s="126" t="s">
        <v>40</v>
      </c>
      <c r="E30" s="126" t="s">
        <v>679</v>
      </c>
      <c r="F30" s="34"/>
      <c r="G30" s="126" t="s">
        <v>609</v>
      </c>
      <c r="H30" s="126" t="s">
        <v>615</v>
      </c>
      <c r="I30" s="126" t="s">
        <v>616</v>
      </c>
      <c r="J30" s="126" t="s">
        <v>617</v>
      </c>
      <c r="K30" s="126" t="s">
        <v>618</v>
      </c>
      <c r="L30" s="30" t="s">
        <v>389</v>
      </c>
    </row>
    <row r="31" spans="1:12" ht="16.5" customHeight="1" thickBot="1">
      <c r="A31" s="31" t="s">
        <v>16</v>
      </c>
      <c r="B31" s="31" t="s">
        <v>17</v>
      </c>
      <c r="C31" s="31" t="s">
        <v>18</v>
      </c>
      <c r="D31" s="31" t="s">
        <v>19</v>
      </c>
      <c r="E31" s="31" t="s">
        <v>20</v>
      </c>
      <c r="F31" s="31"/>
      <c r="G31" s="31" t="s">
        <v>21</v>
      </c>
      <c r="H31" s="31" t="s">
        <v>22</v>
      </c>
      <c r="I31" s="31" t="s">
        <v>23</v>
      </c>
      <c r="J31" s="41" t="s">
        <v>24</v>
      </c>
      <c r="K31" s="41" t="s">
        <v>45</v>
      </c>
      <c r="L31" s="31" t="s">
        <v>46</v>
      </c>
    </row>
    <row r="32" ht="16.5" thickTop="1"/>
    <row r="34" spans="1:12" ht="15.75">
      <c r="A34" s="25">
        <v>-60.52</v>
      </c>
      <c r="B34" s="25">
        <v>-54.71</v>
      </c>
      <c r="C34" s="25">
        <v>-75.32</v>
      </c>
      <c r="D34" s="25">
        <v>-73.35</v>
      </c>
      <c r="E34" s="25">
        <v>-45.66</v>
      </c>
      <c r="G34" s="25">
        <v>20.37</v>
      </c>
      <c r="H34" s="25">
        <v>5.73</v>
      </c>
      <c r="I34" s="25">
        <v>11.05</v>
      </c>
      <c r="J34" s="25">
        <v>17.23</v>
      </c>
      <c r="K34" s="25">
        <v>22.52</v>
      </c>
      <c r="L34" s="25">
        <f>SUM(G34:K34)</f>
        <v>76.9</v>
      </c>
    </row>
    <row r="36" spans="1:12" ht="16.5" thickBo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</row>
    <row r="37" ht="23.25" customHeight="1" thickTop="1">
      <c r="A37" s="25" t="s">
        <v>128</v>
      </c>
    </row>
  </sheetData>
  <mergeCells count="12">
    <mergeCell ref="G29:K29"/>
    <mergeCell ref="A4:L4"/>
    <mergeCell ref="A9:L9"/>
    <mergeCell ref="A11:L11"/>
    <mergeCell ref="A6:L6"/>
    <mergeCell ref="A7:L7"/>
    <mergeCell ref="A15:E15"/>
    <mergeCell ref="A28:E28"/>
    <mergeCell ref="A3:L3"/>
    <mergeCell ref="G15:K15"/>
    <mergeCell ref="G16:K16"/>
    <mergeCell ref="G28:K28"/>
  </mergeCells>
  <printOptions/>
  <pageMargins left="0.75" right="0.25" top="1" bottom="0.5" header="0.5" footer="0.5"/>
  <pageSetup horizontalDpi="300" verticalDpi="300" orientation="portrait" scale="90" r:id="rId1"/>
  <headerFooter alignWithMargins="0">
    <oddFooter>&amp;L&amp;"Tahoma,Regular"&amp;6&amp;F &amp;C&amp;"Tahoma,Regular"&amp;6&amp;A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Q20"/>
  <sheetViews>
    <sheetView zoomScale="85" zoomScaleNormal="85" workbookViewId="0" topLeftCell="A1">
      <selection activeCell="A1" sqref="A1"/>
    </sheetView>
  </sheetViews>
  <sheetFormatPr defaultColWidth="9.00390625" defaultRowHeight="12.75"/>
  <cols>
    <col min="1" max="12" width="7.625" style="25" customWidth="1"/>
    <col min="13" max="15" width="7.125" style="25" customWidth="1"/>
    <col min="16" max="16" width="2.625" style="25" customWidth="1"/>
    <col min="17" max="17" width="7.125" style="25" customWidth="1"/>
    <col min="18" max="16384" width="9.00390625" style="25" customWidth="1"/>
  </cols>
  <sheetData>
    <row r="1" spans="8:17" ht="15.75">
      <c r="H1" s="372" t="s">
        <v>716</v>
      </c>
      <c r="I1" s="372"/>
      <c r="J1" s="372"/>
      <c r="Q1" s="26" t="s">
        <v>89</v>
      </c>
    </row>
    <row r="2" ht="10.5" customHeight="1"/>
    <row r="3" spans="1:17" ht="15.75">
      <c r="A3" s="372" t="s">
        <v>683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</row>
    <row r="4" ht="10.5" customHeight="1"/>
    <row r="5" spans="1:17" ht="15.75">
      <c r="A5" s="372" t="s">
        <v>124</v>
      </c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2"/>
    </row>
    <row r="6" spans="1:17" ht="18.75" customHeight="1">
      <c r="A6" s="372" t="s">
        <v>49</v>
      </c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2"/>
    </row>
    <row r="7" ht="10.5" customHeight="1"/>
    <row r="8" spans="1:17" ht="15.75">
      <c r="A8" s="372" t="s">
        <v>333</v>
      </c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2"/>
    </row>
    <row r="9" ht="10.5" customHeight="1"/>
    <row r="10" ht="15.75">
      <c r="Q10" s="26" t="s">
        <v>55</v>
      </c>
    </row>
    <row r="11" ht="6" customHeight="1"/>
    <row r="12" spans="1:17" ht="15.75">
      <c r="A12" s="387" t="s">
        <v>390</v>
      </c>
      <c r="B12" s="387"/>
      <c r="C12" s="387"/>
      <c r="D12" s="387"/>
      <c r="E12" s="386" t="s">
        <v>226</v>
      </c>
      <c r="F12" s="387"/>
      <c r="G12" s="387"/>
      <c r="H12" s="388"/>
      <c r="I12" s="386" t="s">
        <v>681</v>
      </c>
      <c r="J12" s="387"/>
      <c r="K12" s="387"/>
      <c r="L12" s="388"/>
      <c r="M12" s="387" t="s">
        <v>682</v>
      </c>
      <c r="N12" s="387"/>
      <c r="O12" s="387"/>
      <c r="P12" s="387"/>
      <c r="Q12" s="387"/>
    </row>
    <row r="13" spans="1:17" ht="15.75">
      <c r="A13" s="34" t="s">
        <v>52</v>
      </c>
      <c r="B13" s="34"/>
      <c r="C13" s="34"/>
      <c r="D13" s="34"/>
      <c r="E13" s="255"/>
      <c r="F13" s="34"/>
      <c r="G13" s="34"/>
      <c r="H13" s="249"/>
      <c r="I13" s="386" t="s">
        <v>127</v>
      </c>
      <c r="J13" s="388"/>
      <c r="K13" s="390" t="s">
        <v>126</v>
      </c>
      <c r="L13" s="393"/>
      <c r="M13" s="392"/>
      <c r="N13" s="392"/>
      <c r="O13" s="392"/>
      <c r="P13" s="392"/>
      <c r="Q13" s="392"/>
    </row>
    <row r="14" spans="1:17" ht="15.75">
      <c r="A14" s="30" t="s">
        <v>13</v>
      </c>
      <c r="B14" s="30" t="s">
        <v>91</v>
      </c>
      <c r="C14" s="30" t="s">
        <v>92</v>
      </c>
      <c r="D14" s="30" t="s">
        <v>93</v>
      </c>
      <c r="E14" s="255" t="s">
        <v>239</v>
      </c>
      <c r="F14" s="34" t="s">
        <v>242</v>
      </c>
      <c r="G14" s="34" t="s">
        <v>243</v>
      </c>
      <c r="H14" s="249" t="s">
        <v>244</v>
      </c>
      <c r="I14" s="260" t="s">
        <v>13</v>
      </c>
      <c r="J14" s="259" t="s">
        <v>93</v>
      </c>
      <c r="K14" s="30" t="s">
        <v>13</v>
      </c>
      <c r="L14" s="259" t="s">
        <v>93</v>
      </c>
      <c r="M14" s="30" t="s">
        <v>13</v>
      </c>
      <c r="N14" s="30" t="s">
        <v>93</v>
      </c>
      <c r="O14" s="30" t="s">
        <v>91</v>
      </c>
      <c r="P14" s="30"/>
      <c r="Q14" s="30" t="s">
        <v>92</v>
      </c>
    </row>
    <row r="15" spans="1:17" ht="16.5" thickBot="1">
      <c r="A15" s="31" t="s">
        <v>16</v>
      </c>
      <c r="B15" s="31" t="s">
        <v>17</v>
      </c>
      <c r="C15" s="31" t="s">
        <v>18</v>
      </c>
      <c r="D15" s="31" t="s">
        <v>19</v>
      </c>
      <c r="E15" s="256" t="s">
        <v>20</v>
      </c>
      <c r="F15" s="31" t="s">
        <v>21</v>
      </c>
      <c r="G15" s="31" t="s">
        <v>22</v>
      </c>
      <c r="H15" s="250" t="s">
        <v>23</v>
      </c>
      <c r="I15" s="256" t="s">
        <v>23</v>
      </c>
      <c r="J15" s="250" t="s">
        <v>24</v>
      </c>
      <c r="K15" s="31" t="s">
        <v>45</v>
      </c>
      <c r="L15" s="250" t="s">
        <v>46</v>
      </c>
      <c r="M15" s="31" t="s">
        <v>47</v>
      </c>
      <c r="N15" s="31" t="s">
        <v>57</v>
      </c>
      <c r="O15" s="31" t="s">
        <v>58</v>
      </c>
      <c r="P15" s="31"/>
      <c r="Q15" s="31" t="s">
        <v>59</v>
      </c>
    </row>
    <row r="16" spans="1:12" ht="16.5" thickTop="1">
      <c r="A16" s="141"/>
      <c r="B16" s="141"/>
      <c r="C16" s="141"/>
      <c r="D16" s="141"/>
      <c r="E16" s="257"/>
      <c r="F16" s="141"/>
      <c r="G16" s="141"/>
      <c r="H16" s="251"/>
      <c r="I16" s="257"/>
      <c r="J16" s="251"/>
      <c r="K16" s="141"/>
      <c r="L16" s="251"/>
    </row>
    <row r="17" spans="1:17" ht="15.75">
      <c r="A17" s="34" t="s">
        <v>738</v>
      </c>
      <c r="B17" s="339" t="s">
        <v>167</v>
      </c>
      <c r="C17" s="339" t="s">
        <v>167</v>
      </c>
      <c r="D17" s="34" t="s">
        <v>738</v>
      </c>
      <c r="E17" s="255">
        <v>5.32</v>
      </c>
      <c r="F17" s="34">
        <v>5.41</v>
      </c>
      <c r="G17" s="34">
        <v>3.91</v>
      </c>
      <c r="H17" s="249">
        <v>9.83</v>
      </c>
      <c r="I17" s="255">
        <v>5</v>
      </c>
      <c r="J17" s="249">
        <v>5</v>
      </c>
      <c r="K17" s="34">
        <v>7</v>
      </c>
      <c r="L17" s="249">
        <v>7</v>
      </c>
      <c r="M17" s="43">
        <v>9</v>
      </c>
      <c r="N17" s="43">
        <v>9</v>
      </c>
      <c r="O17" s="197" t="s">
        <v>167</v>
      </c>
      <c r="P17" s="197"/>
      <c r="Q17" s="197" t="s">
        <v>167</v>
      </c>
    </row>
    <row r="18" spans="1:17" ht="16.5" thickBot="1">
      <c r="A18" s="33"/>
      <c r="B18" s="33"/>
      <c r="C18" s="33"/>
      <c r="D18" s="33"/>
      <c r="E18" s="258"/>
      <c r="F18" s="33"/>
      <c r="G18" s="33"/>
      <c r="H18" s="254"/>
      <c r="I18" s="258"/>
      <c r="J18" s="254"/>
      <c r="K18" s="33"/>
      <c r="L18" s="254"/>
      <c r="M18" s="33"/>
      <c r="N18" s="33"/>
      <c r="O18" s="33"/>
      <c r="P18" s="33"/>
      <c r="Q18" s="33"/>
    </row>
    <row r="19" ht="16.5" thickTop="1"/>
    <row r="20" spans="1:2" ht="15.75">
      <c r="A20" s="338" t="s">
        <v>95</v>
      </c>
      <c r="B20" s="25" t="s">
        <v>739</v>
      </c>
    </row>
  </sheetData>
  <mergeCells count="12">
    <mergeCell ref="A5:Q5"/>
    <mergeCell ref="A6:Q6"/>
    <mergeCell ref="H1:J1"/>
    <mergeCell ref="M12:Q12"/>
    <mergeCell ref="M13:Q13"/>
    <mergeCell ref="A3:Q3"/>
    <mergeCell ref="A8:Q8"/>
    <mergeCell ref="A12:D12"/>
    <mergeCell ref="I13:J13"/>
    <mergeCell ref="K13:L13"/>
    <mergeCell ref="I12:L12"/>
    <mergeCell ref="E12:H12"/>
  </mergeCells>
  <printOptions/>
  <pageMargins left="1" right="0.25" top="0.75" bottom="0.25" header="0.5" footer="0.5"/>
  <pageSetup horizontalDpi="300" verticalDpi="300" orientation="landscape" paperSize="9" scale="90" r:id="rId1"/>
  <headerFooter alignWithMargins="0">
    <oddFooter>&amp;L&amp;"Tahoma,Regular"&amp;6&amp;F &amp;C&amp;"Tahoma,Regular"&amp;6&amp;A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Q28"/>
  <sheetViews>
    <sheetView zoomScale="85" zoomScaleNormal="85" workbookViewId="0" topLeftCell="A1">
      <selection activeCell="A1" sqref="A1"/>
    </sheetView>
  </sheetViews>
  <sheetFormatPr defaultColWidth="9.00390625" defaultRowHeight="12.75"/>
  <cols>
    <col min="1" max="1" width="15.50390625" style="35" customWidth="1"/>
    <col min="2" max="2" width="8.75390625" style="35" customWidth="1"/>
    <col min="3" max="3" width="7.625" style="35" customWidth="1"/>
    <col min="4" max="4" width="8.625" style="35" customWidth="1"/>
    <col min="5" max="5" width="7.625" style="35" customWidth="1"/>
    <col min="6" max="6" width="8.625" style="35" customWidth="1"/>
    <col min="7" max="7" width="1.625" style="35" customWidth="1"/>
    <col min="8" max="8" width="7.625" style="35" customWidth="1"/>
    <col min="9" max="9" width="8.625" style="35" customWidth="1"/>
    <col min="10" max="10" width="1.625" style="35" customWidth="1"/>
    <col min="11" max="11" width="7.625" style="35" customWidth="1"/>
    <col min="12" max="12" width="8.625" style="35" customWidth="1"/>
    <col min="13" max="13" width="7.625" style="35" customWidth="1"/>
    <col min="14" max="14" width="8.625" style="35" customWidth="1"/>
    <col min="15" max="15" width="1.75390625" style="35" customWidth="1"/>
    <col min="16" max="16" width="7.625" style="35" customWidth="1"/>
    <col min="17" max="17" width="8.625" style="35" customWidth="1"/>
    <col min="18" max="16384" width="9.00390625" style="35" customWidth="1"/>
  </cols>
  <sheetData>
    <row r="1" spans="1:17" ht="15.75">
      <c r="A1" s="25"/>
      <c r="B1" s="25"/>
      <c r="C1" s="25"/>
      <c r="D1" s="25"/>
      <c r="H1" s="43" t="s">
        <v>606</v>
      </c>
      <c r="J1" s="25"/>
      <c r="K1" s="25"/>
      <c r="L1" s="25"/>
      <c r="M1" s="25"/>
      <c r="N1" s="25"/>
      <c r="O1" s="25"/>
      <c r="Q1" s="26" t="s">
        <v>94</v>
      </c>
    </row>
    <row r="2" spans="1:13" ht="10.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7" ht="15.75">
      <c r="A3" s="372" t="s">
        <v>664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</row>
    <row r="4" spans="1:16" ht="10.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7" ht="15.75">
      <c r="A5" s="372" t="s">
        <v>686</v>
      </c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2"/>
    </row>
    <row r="6" spans="1:16" ht="15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7" ht="15.75">
      <c r="A7" s="372" t="s">
        <v>124</v>
      </c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</row>
    <row r="8" spans="1:17" ht="18.75" customHeight="1">
      <c r="A8" s="372" t="s">
        <v>49</v>
      </c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2"/>
    </row>
    <row r="9" ht="10.5" customHeight="1"/>
    <row r="10" spans="1:17" ht="15.75">
      <c r="A10" s="372" t="s">
        <v>333</v>
      </c>
      <c r="B10" s="372"/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372"/>
      <c r="O10" s="372"/>
      <c r="P10" s="372"/>
      <c r="Q10" s="372"/>
    </row>
    <row r="11" spans="1:16" ht="10.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</row>
    <row r="12" spans="1:17" ht="15.7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Q12" s="26"/>
    </row>
    <row r="13" spans="1:16" ht="6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</row>
    <row r="14" spans="1:17" ht="15.75">
      <c r="A14" s="29" t="s">
        <v>296</v>
      </c>
      <c r="B14" s="29" t="s">
        <v>391</v>
      </c>
      <c r="C14" s="387" t="s">
        <v>244</v>
      </c>
      <c r="D14" s="387"/>
      <c r="E14" s="387"/>
      <c r="F14" s="387"/>
      <c r="G14" s="29"/>
      <c r="H14" s="387" t="s">
        <v>684</v>
      </c>
      <c r="I14" s="387"/>
      <c r="J14" s="29"/>
      <c r="K14" s="387" t="s">
        <v>245</v>
      </c>
      <c r="L14" s="387"/>
      <c r="M14" s="387"/>
      <c r="N14" s="387"/>
      <c r="O14" s="29"/>
      <c r="P14" s="387" t="s">
        <v>685</v>
      </c>
      <c r="Q14" s="387"/>
    </row>
    <row r="15" spans="1:17" ht="15.75">
      <c r="A15" s="34"/>
      <c r="B15" s="34"/>
      <c r="C15" s="394" t="s">
        <v>393</v>
      </c>
      <c r="D15" s="394"/>
      <c r="E15" s="394" t="s">
        <v>392</v>
      </c>
      <c r="F15" s="394"/>
      <c r="G15" s="34"/>
      <c r="H15" s="392"/>
      <c r="I15" s="392"/>
      <c r="J15" s="34"/>
      <c r="K15" s="394" t="s">
        <v>393</v>
      </c>
      <c r="L15" s="394"/>
      <c r="M15" s="394" t="s">
        <v>466</v>
      </c>
      <c r="N15" s="394"/>
      <c r="O15" s="34"/>
      <c r="P15" s="34"/>
      <c r="Q15" s="149"/>
    </row>
    <row r="16" spans="1:17" ht="16.5" thickBot="1">
      <c r="A16" s="150"/>
      <c r="B16" s="150"/>
      <c r="C16" s="150" t="s">
        <v>136</v>
      </c>
      <c r="D16" s="150" t="s">
        <v>69</v>
      </c>
      <c r="E16" s="150" t="s">
        <v>136</v>
      </c>
      <c r="F16" s="150" t="s">
        <v>69</v>
      </c>
      <c r="G16" s="150"/>
      <c r="H16" s="150" t="s">
        <v>136</v>
      </c>
      <c r="I16" s="150" t="s">
        <v>69</v>
      </c>
      <c r="J16" s="150"/>
      <c r="K16" s="150" t="s">
        <v>136</v>
      </c>
      <c r="L16" s="150" t="s">
        <v>69</v>
      </c>
      <c r="M16" s="150" t="s">
        <v>136</v>
      </c>
      <c r="N16" s="150" t="s">
        <v>69</v>
      </c>
      <c r="O16" s="150"/>
      <c r="P16" s="150" t="s">
        <v>136</v>
      </c>
      <c r="Q16" s="150" t="s">
        <v>69</v>
      </c>
    </row>
    <row r="17" spans="1:17" ht="17.25" thickBot="1" thickTop="1">
      <c r="A17" s="133" t="s">
        <v>16</v>
      </c>
      <c r="B17" s="133" t="s">
        <v>17</v>
      </c>
      <c r="C17" s="133" t="s">
        <v>18</v>
      </c>
      <c r="D17" s="133" t="s">
        <v>19</v>
      </c>
      <c r="E17" s="133" t="s">
        <v>20</v>
      </c>
      <c r="F17" s="133" t="s">
        <v>21</v>
      </c>
      <c r="G17" s="133"/>
      <c r="H17" s="133" t="s">
        <v>22</v>
      </c>
      <c r="I17" s="133" t="s">
        <v>23</v>
      </c>
      <c r="J17" s="133"/>
      <c r="K17" s="133" t="s">
        <v>24</v>
      </c>
      <c r="L17" s="133" t="s">
        <v>45</v>
      </c>
      <c r="M17" s="133" t="s">
        <v>46</v>
      </c>
      <c r="N17" s="133" t="s">
        <v>47</v>
      </c>
      <c r="O17" s="133"/>
      <c r="P17" s="133" t="s">
        <v>57</v>
      </c>
      <c r="Q17" s="133" t="s">
        <v>58</v>
      </c>
    </row>
    <row r="18" spans="1:16" ht="16.5" thickTop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</row>
    <row r="19" spans="1:17" ht="15.75">
      <c r="A19" s="25" t="s">
        <v>460</v>
      </c>
      <c r="B19" s="25" t="s">
        <v>464</v>
      </c>
      <c r="C19" s="197"/>
      <c r="D19" s="25">
        <v>108.62</v>
      </c>
      <c r="E19" s="197"/>
      <c r="F19" s="25">
        <f>13.8+37.58</f>
        <v>51.379999999999995</v>
      </c>
      <c r="G19" s="25"/>
      <c r="H19" s="197"/>
      <c r="I19" s="42">
        <v>138</v>
      </c>
      <c r="J19" s="25"/>
      <c r="K19" s="197"/>
      <c r="L19" s="25">
        <v>113.48</v>
      </c>
      <c r="M19" s="197"/>
      <c r="N19" s="25">
        <f>18.27+58.45</f>
        <v>76.72</v>
      </c>
      <c r="O19" s="25"/>
      <c r="P19" s="197"/>
      <c r="Q19" s="25">
        <f>22.91+91.82</f>
        <v>114.72999999999999</v>
      </c>
    </row>
    <row r="20" spans="1:16" ht="15.75">
      <c r="A20" s="141" t="s">
        <v>461</v>
      </c>
      <c r="B20" s="141"/>
      <c r="C20" s="25"/>
      <c r="D20" s="25"/>
      <c r="E20" s="141"/>
      <c r="F20" s="25"/>
      <c r="G20" s="25"/>
      <c r="H20" s="25"/>
      <c r="I20" s="25"/>
      <c r="J20" s="25"/>
      <c r="K20" s="25"/>
      <c r="L20" s="25"/>
      <c r="M20" s="25"/>
      <c r="N20" s="42"/>
      <c r="O20" s="42"/>
      <c r="P20" s="42"/>
    </row>
    <row r="21" spans="1:16" ht="15.75">
      <c r="A21" s="141"/>
      <c r="B21" s="141"/>
      <c r="C21" s="25"/>
      <c r="D21" s="25"/>
      <c r="E21" s="141"/>
      <c r="F21" s="25"/>
      <c r="G21" s="25"/>
      <c r="H21" s="25"/>
      <c r="I21" s="25"/>
      <c r="J21" s="25"/>
      <c r="K21" s="25"/>
      <c r="L21" s="25"/>
      <c r="M21" s="25"/>
      <c r="N21" s="42"/>
      <c r="O21" s="42"/>
      <c r="P21" s="42"/>
    </row>
    <row r="22" spans="1:17" ht="15.75">
      <c r="A22" s="25" t="s">
        <v>462</v>
      </c>
      <c r="B22" s="25" t="s">
        <v>465</v>
      </c>
      <c r="C22" s="42">
        <v>112</v>
      </c>
      <c r="D22" s="26">
        <v>95</v>
      </c>
      <c r="E22" s="42">
        <v>112</v>
      </c>
      <c r="F22" s="26">
        <v>89.62</v>
      </c>
      <c r="G22" s="26"/>
      <c r="H22" s="42">
        <v>112</v>
      </c>
      <c r="I22" s="26">
        <v>100</v>
      </c>
      <c r="J22" s="26"/>
      <c r="K22" s="42">
        <v>112</v>
      </c>
      <c r="L22" s="26">
        <v>96</v>
      </c>
      <c r="M22" s="42">
        <v>112</v>
      </c>
      <c r="N22" s="26">
        <v>91</v>
      </c>
      <c r="O22" s="26"/>
      <c r="P22" s="42">
        <v>112</v>
      </c>
      <c r="Q22" s="26">
        <v>95</v>
      </c>
    </row>
    <row r="23" spans="1:16" ht="15.75">
      <c r="A23" s="25" t="s">
        <v>463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1:16" ht="15.7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</row>
    <row r="25" spans="1:17" ht="16.5" thickBot="1">
      <c r="A25" s="151" t="s">
        <v>52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2"/>
    </row>
    <row r="26" spans="1:16" s="115" customFormat="1" ht="13.5" thickTop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="25" customFormat="1" ht="15.75">
      <c r="A27" s="25" t="s">
        <v>467</v>
      </c>
    </row>
    <row r="28" s="25" customFormat="1" ht="15.75">
      <c r="A28" s="25" t="s">
        <v>468</v>
      </c>
    </row>
  </sheetData>
  <mergeCells count="14">
    <mergeCell ref="A3:Q3"/>
    <mergeCell ref="M15:N15"/>
    <mergeCell ref="K15:L15"/>
    <mergeCell ref="K14:N14"/>
    <mergeCell ref="A5:Q5"/>
    <mergeCell ref="P14:Q14"/>
    <mergeCell ref="A7:Q7"/>
    <mergeCell ref="A8:Q8"/>
    <mergeCell ref="A10:Q10"/>
    <mergeCell ref="C14:F14"/>
    <mergeCell ref="E15:F15"/>
    <mergeCell ref="C15:D15"/>
    <mergeCell ref="H14:I14"/>
    <mergeCell ref="H15:I15"/>
  </mergeCells>
  <printOptions/>
  <pageMargins left="0.5" right="0.25" top="1" bottom="0.25" header="0.5" footer="0.5"/>
  <pageSetup horizontalDpi="300" verticalDpi="300" orientation="landscape" paperSize="9" scale="90" r:id="rId1"/>
  <headerFooter alignWithMargins="0">
    <oddFooter>&amp;L&amp;"Tahoma,Regular"&amp;6&amp;F &amp;C&amp;"Tahoma,Regular"&amp;6&amp;A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L25"/>
  <sheetViews>
    <sheetView zoomScale="85" zoomScaleNormal="85" workbookViewId="0" topLeftCell="A1">
      <selection activeCell="A1" sqref="A1"/>
    </sheetView>
  </sheetViews>
  <sheetFormatPr defaultColWidth="9.00390625" defaultRowHeight="12.75"/>
  <cols>
    <col min="1" max="1" width="4.125" style="27" customWidth="1"/>
    <col min="2" max="2" width="19.125" style="25" customWidth="1"/>
    <col min="3" max="4" width="8.625" style="25" customWidth="1"/>
    <col min="5" max="5" width="2.625" style="25" customWidth="1"/>
    <col min="6" max="8" width="9.625" style="25" customWidth="1"/>
    <col min="9" max="9" width="2.625" style="25" customWidth="1"/>
    <col min="10" max="11" width="8.625" style="25" customWidth="1"/>
    <col min="12" max="12" width="10.50390625" style="25" customWidth="1"/>
    <col min="13" max="16384" width="9.00390625" style="25" customWidth="1"/>
  </cols>
  <sheetData>
    <row r="1" spans="6:12" ht="15.75">
      <c r="F1" s="26" t="s">
        <v>717</v>
      </c>
      <c r="L1" s="26" t="s">
        <v>357</v>
      </c>
    </row>
    <row r="2" ht="10.5" customHeight="1"/>
    <row r="3" spans="1:12" ht="15.75">
      <c r="A3" s="372" t="s">
        <v>664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</row>
    <row r="4" ht="10.5" customHeight="1"/>
    <row r="5" spans="1:12" ht="15.75">
      <c r="A5" s="372" t="s">
        <v>394</v>
      </c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</row>
    <row r="7" spans="1:12" ht="15.75">
      <c r="A7" s="372" t="s">
        <v>124</v>
      </c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</row>
    <row r="8" spans="1:12" ht="18.75" customHeight="1">
      <c r="A8" s="372" t="s">
        <v>49</v>
      </c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</row>
    <row r="9" ht="10.5" customHeight="1"/>
    <row r="10" spans="1:12" ht="15.75">
      <c r="A10" s="372" t="s">
        <v>333</v>
      </c>
      <c r="B10" s="372"/>
      <c r="C10" s="372"/>
      <c r="D10" s="372"/>
      <c r="E10" s="372"/>
      <c r="F10" s="372"/>
      <c r="G10" s="372"/>
      <c r="H10" s="372"/>
      <c r="I10" s="372"/>
      <c r="J10" s="372"/>
      <c r="K10" s="372"/>
      <c r="L10" s="372"/>
    </row>
    <row r="11" ht="10.5" customHeight="1"/>
    <row r="12" ht="15.75">
      <c r="L12" s="26" t="s">
        <v>55</v>
      </c>
    </row>
    <row r="13" ht="6" customHeight="1"/>
    <row r="14" spans="1:12" ht="15.75">
      <c r="A14" s="153" t="s">
        <v>50</v>
      </c>
      <c r="B14" s="29" t="s">
        <v>395</v>
      </c>
      <c r="C14" s="387" t="s">
        <v>244</v>
      </c>
      <c r="D14" s="387"/>
      <c r="E14" s="29"/>
      <c r="F14" s="387" t="s">
        <v>527</v>
      </c>
      <c r="G14" s="387"/>
      <c r="H14" s="387"/>
      <c r="I14" s="29"/>
      <c r="J14" s="387" t="s">
        <v>687</v>
      </c>
      <c r="K14" s="387"/>
      <c r="L14" s="29"/>
    </row>
    <row r="15" spans="1:12" ht="15.75">
      <c r="A15" s="154" t="s">
        <v>53</v>
      </c>
      <c r="B15" s="34" t="s">
        <v>363</v>
      </c>
      <c r="C15" s="34" t="s">
        <v>397</v>
      </c>
      <c r="D15" s="34" t="s">
        <v>40</v>
      </c>
      <c r="E15" s="34"/>
      <c r="F15" s="34" t="s">
        <v>382</v>
      </c>
      <c r="G15" s="34" t="s">
        <v>398</v>
      </c>
      <c r="H15" s="34" t="s">
        <v>382</v>
      </c>
      <c r="I15" s="34"/>
      <c r="J15" s="34" t="s">
        <v>136</v>
      </c>
      <c r="K15" s="34" t="s">
        <v>69</v>
      </c>
      <c r="L15" s="34" t="s">
        <v>38</v>
      </c>
    </row>
    <row r="16" spans="1:12" ht="15.75">
      <c r="A16" s="154"/>
      <c r="B16" s="34" t="s">
        <v>396</v>
      </c>
      <c r="C16" s="34" t="s">
        <v>136</v>
      </c>
      <c r="D16" s="34" t="s">
        <v>69</v>
      </c>
      <c r="E16" s="34"/>
      <c r="F16" s="34" t="s">
        <v>136</v>
      </c>
      <c r="G16" s="34" t="s">
        <v>69</v>
      </c>
      <c r="H16" s="34" t="s">
        <v>399</v>
      </c>
      <c r="I16" s="34"/>
      <c r="J16" s="34"/>
      <c r="K16" s="34"/>
      <c r="L16" s="34"/>
    </row>
    <row r="17" spans="1:12" ht="16.5" thickBot="1">
      <c r="A17" s="32"/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</row>
    <row r="18" spans="1:12" ht="17.25" thickBot="1" thickTop="1">
      <c r="A18" s="133" t="s">
        <v>16</v>
      </c>
      <c r="B18" s="133" t="s">
        <v>17</v>
      </c>
      <c r="C18" s="133" t="s">
        <v>18</v>
      </c>
      <c r="D18" s="133" t="s">
        <v>19</v>
      </c>
      <c r="E18" s="133"/>
      <c r="F18" s="133" t="s">
        <v>20</v>
      </c>
      <c r="G18" s="133" t="s">
        <v>21</v>
      </c>
      <c r="H18" s="133" t="s">
        <v>22</v>
      </c>
      <c r="I18" s="133"/>
      <c r="J18" s="133" t="s">
        <v>23</v>
      </c>
      <c r="K18" s="133" t="s">
        <v>24</v>
      </c>
      <c r="L18" s="133" t="s">
        <v>45</v>
      </c>
    </row>
    <row r="19" ht="16.5" thickTop="1"/>
    <row r="21" spans="1:11" ht="15.75">
      <c r="A21" s="154"/>
      <c r="B21" s="25" t="s">
        <v>331</v>
      </c>
      <c r="C21" s="26" t="s">
        <v>469</v>
      </c>
      <c r="D21" s="25">
        <v>101</v>
      </c>
      <c r="F21" s="26" t="s">
        <v>469</v>
      </c>
      <c r="G21" s="25">
        <v>184.82</v>
      </c>
      <c r="H21" s="25">
        <v>134.29</v>
      </c>
      <c r="J21" s="26" t="s">
        <v>469</v>
      </c>
      <c r="K21" s="42">
        <v>199.63</v>
      </c>
    </row>
    <row r="24" spans="1:12" ht="16.5" thickBot="1">
      <c r="A24" s="155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</row>
    <row r="25" s="1" customFormat="1" ht="13.5" thickTop="1">
      <c r="A25" s="21"/>
    </row>
    <row r="27" ht="14.25" customHeight="1"/>
    <row r="28" ht="14.25" customHeight="1"/>
  </sheetData>
  <mergeCells count="8">
    <mergeCell ref="A3:L3"/>
    <mergeCell ref="C14:D14"/>
    <mergeCell ref="A5:L5"/>
    <mergeCell ref="A7:L7"/>
    <mergeCell ref="A8:L8"/>
    <mergeCell ref="A10:L10"/>
    <mergeCell ref="J14:K14"/>
    <mergeCell ref="F14:H14"/>
  </mergeCells>
  <printOptions/>
  <pageMargins left="1" right="0.25" top="1" bottom="0.25" header="0.5" footer="0.5"/>
  <pageSetup horizontalDpi="300" verticalDpi="300" orientation="landscape" paperSize="9" scale="98" r:id="rId1"/>
  <headerFooter alignWithMargins="0">
    <oddFooter>&amp;L&amp;"Tahoma,Regular"&amp;6&amp;F &amp;C&amp;"Tahoma,Regular"&amp;6&amp;A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I43"/>
  <sheetViews>
    <sheetView zoomScale="85" zoomScaleNormal="85" workbookViewId="0" topLeftCell="A1">
      <selection activeCell="A1" sqref="A1"/>
    </sheetView>
  </sheetViews>
  <sheetFormatPr defaultColWidth="9.00390625" defaultRowHeight="12.75"/>
  <cols>
    <col min="1" max="1" width="3.25390625" style="1" customWidth="1"/>
    <col min="2" max="2" width="25.625" style="1" customWidth="1"/>
    <col min="3" max="3" width="8.00390625" style="1" customWidth="1"/>
    <col min="4" max="4" width="1.625" style="1" bestFit="1" customWidth="1"/>
    <col min="5" max="8" width="7.625" style="1" customWidth="1"/>
    <col min="9" max="9" width="7.00390625" style="1" customWidth="1"/>
    <col min="10" max="16384" width="9.00390625" style="1" customWidth="1"/>
  </cols>
  <sheetData>
    <row r="1" spans="4:9" ht="15.75">
      <c r="D1" s="43" t="s">
        <v>718</v>
      </c>
      <c r="I1" s="26" t="s">
        <v>400</v>
      </c>
    </row>
    <row r="2" spans="1:9" ht="21" customHeight="1">
      <c r="A2" s="372" t="s">
        <v>664</v>
      </c>
      <c r="B2" s="372"/>
      <c r="C2" s="372"/>
      <c r="D2" s="372"/>
      <c r="E2" s="372"/>
      <c r="F2" s="372"/>
      <c r="G2" s="372"/>
      <c r="H2" s="372"/>
      <c r="I2" s="372"/>
    </row>
    <row r="3" spans="1:9" ht="19.5" customHeight="1">
      <c r="A3" s="372" t="s">
        <v>495</v>
      </c>
      <c r="B3" s="372"/>
      <c r="C3" s="372"/>
      <c r="D3" s="372"/>
      <c r="E3" s="372"/>
      <c r="F3" s="372"/>
      <c r="G3" s="372"/>
      <c r="H3" s="372"/>
      <c r="I3" s="372"/>
    </row>
    <row r="4" ht="9" customHeight="1"/>
    <row r="5" spans="1:9" ht="15.75">
      <c r="A5" s="372" t="s">
        <v>124</v>
      </c>
      <c r="B5" s="372"/>
      <c r="C5" s="372"/>
      <c r="D5" s="372"/>
      <c r="E5" s="372"/>
      <c r="F5" s="372"/>
      <c r="G5" s="372"/>
      <c r="H5" s="372"/>
      <c r="I5" s="372"/>
    </row>
    <row r="6" spans="1:9" ht="15.75">
      <c r="A6" s="372" t="s">
        <v>49</v>
      </c>
      <c r="B6" s="372"/>
      <c r="C6" s="372"/>
      <c r="D6" s="372"/>
      <c r="E6" s="372"/>
      <c r="F6" s="372"/>
      <c r="G6" s="372"/>
      <c r="H6" s="372"/>
      <c r="I6" s="372"/>
    </row>
    <row r="7" spans="1:9" ht="19.5" customHeight="1">
      <c r="A7" s="381" t="s">
        <v>48</v>
      </c>
      <c r="B7" s="381"/>
      <c r="C7" s="381"/>
      <c r="D7" s="381"/>
      <c r="E7" s="381"/>
      <c r="F7" s="381"/>
      <c r="G7" s="381"/>
      <c r="H7" s="381"/>
      <c r="I7" s="381"/>
    </row>
    <row r="8" ht="12.75">
      <c r="I8" s="19" t="s">
        <v>55</v>
      </c>
    </row>
    <row r="9" ht="6" customHeight="1"/>
    <row r="10" spans="1:9" ht="12.75">
      <c r="A10" s="6" t="s">
        <v>96</v>
      </c>
      <c r="B10" s="6" t="s">
        <v>99</v>
      </c>
      <c r="C10" s="17" t="s">
        <v>608</v>
      </c>
      <c r="D10" s="17"/>
      <c r="E10" s="17" t="s">
        <v>244</v>
      </c>
      <c r="F10" s="353" t="s">
        <v>245</v>
      </c>
      <c r="G10" s="353"/>
      <c r="H10" s="17" t="s">
        <v>609</v>
      </c>
      <c r="I10" s="17" t="s">
        <v>38</v>
      </c>
    </row>
    <row r="11" spans="1:9" ht="12.75">
      <c r="A11" s="10" t="s">
        <v>97</v>
      </c>
      <c r="B11" s="10"/>
      <c r="C11" s="15" t="s">
        <v>248</v>
      </c>
      <c r="D11" s="15"/>
      <c r="E11" s="15" t="s">
        <v>14</v>
      </c>
      <c r="F11" s="15" t="s">
        <v>68</v>
      </c>
      <c r="G11" s="15" t="s">
        <v>67</v>
      </c>
      <c r="H11" s="15" t="s">
        <v>101</v>
      </c>
      <c r="I11" s="15"/>
    </row>
    <row r="12" spans="1:9" ht="13.5" thickBot="1">
      <c r="A12" s="18" t="s">
        <v>16</v>
      </c>
      <c r="B12" s="18" t="s">
        <v>17</v>
      </c>
      <c r="C12" s="18" t="s">
        <v>18</v>
      </c>
      <c r="D12" s="18"/>
      <c r="E12" s="18" t="s">
        <v>20</v>
      </c>
      <c r="F12" s="18" t="s">
        <v>21</v>
      </c>
      <c r="G12" s="18" t="s">
        <v>22</v>
      </c>
      <c r="H12" s="18" t="s">
        <v>23</v>
      </c>
      <c r="I12" s="18" t="s">
        <v>23</v>
      </c>
    </row>
    <row r="13" ht="9" customHeight="1" thickTop="1"/>
    <row r="14" spans="1:2" ht="12.75">
      <c r="A14" s="40" t="s">
        <v>114</v>
      </c>
      <c r="B14" s="40" t="s">
        <v>102</v>
      </c>
    </row>
    <row r="15" spans="1:2" ht="12.75">
      <c r="A15" s="40"/>
      <c r="B15" s="40" t="s">
        <v>103</v>
      </c>
    </row>
    <row r="16" spans="1:2" ht="15" customHeight="1">
      <c r="A16" s="103" t="s">
        <v>232</v>
      </c>
      <c r="B16" s="102" t="s">
        <v>229</v>
      </c>
    </row>
    <row r="17" spans="1:8" ht="15" customHeight="1">
      <c r="A17" s="19" t="s">
        <v>62</v>
      </c>
      <c r="B17" s="1" t="s">
        <v>315</v>
      </c>
      <c r="C17" s="19">
        <v>76.9</v>
      </c>
      <c r="D17" s="19"/>
      <c r="E17" s="1">
        <v>-74.07</v>
      </c>
      <c r="F17" s="1">
        <v>25</v>
      </c>
      <c r="G17" s="1">
        <v>-45.66</v>
      </c>
      <c r="H17" s="1">
        <v>20.37</v>
      </c>
    </row>
    <row r="18" spans="1:8" ht="15" customHeight="1">
      <c r="A18" s="19" t="s">
        <v>63</v>
      </c>
      <c r="B18" s="1" t="s">
        <v>471</v>
      </c>
      <c r="C18" s="19">
        <v>49.99</v>
      </c>
      <c r="D18" s="19"/>
      <c r="E18" s="1">
        <v>7.96</v>
      </c>
      <c r="F18" s="1">
        <v>9.96</v>
      </c>
      <c r="G18" s="1">
        <v>6.67</v>
      </c>
      <c r="H18" s="1">
        <v>7.91</v>
      </c>
    </row>
    <row r="19" spans="1:8" ht="15" customHeight="1">
      <c r="A19" s="19"/>
      <c r="B19" s="1" t="s">
        <v>472</v>
      </c>
      <c r="C19" s="119">
        <v>0</v>
      </c>
      <c r="D19" s="119"/>
      <c r="E19" s="119">
        <v>0</v>
      </c>
      <c r="F19" s="119">
        <v>0</v>
      </c>
      <c r="G19" s="119">
        <v>91.75</v>
      </c>
      <c r="H19" s="119">
        <v>0</v>
      </c>
    </row>
    <row r="20" spans="1:8" ht="15" customHeight="1">
      <c r="A20" s="19" t="s">
        <v>56</v>
      </c>
      <c r="B20" s="1" t="s">
        <v>104</v>
      </c>
      <c r="C20" s="19">
        <f>SUM(C17:C19)</f>
        <v>126.89000000000001</v>
      </c>
      <c r="D20" s="19"/>
      <c r="E20" s="19">
        <f>SUM(E17:E19)</f>
        <v>-66.11</v>
      </c>
      <c r="F20" s="19">
        <f>SUM(F17:F19)</f>
        <v>34.96</v>
      </c>
      <c r="G20" s="19">
        <f>SUM(G17:G19)</f>
        <v>52.760000000000005</v>
      </c>
      <c r="H20" s="19">
        <f>SUM(H17:H19)</f>
        <v>28.28</v>
      </c>
    </row>
    <row r="21" spans="2:4" ht="15" customHeight="1">
      <c r="B21" s="36" t="s">
        <v>117</v>
      </c>
      <c r="C21" s="19"/>
      <c r="D21" s="19"/>
    </row>
    <row r="22" spans="1:8" ht="15" customHeight="1">
      <c r="A22" s="19" t="s">
        <v>107</v>
      </c>
      <c r="B22" s="1" t="s">
        <v>116</v>
      </c>
      <c r="C22" s="19">
        <v>49.77</v>
      </c>
      <c r="D22" s="19"/>
      <c r="E22" s="19">
        <v>0</v>
      </c>
      <c r="F22" s="119">
        <v>15.13</v>
      </c>
      <c r="G22" s="119">
        <v>112.9</v>
      </c>
      <c r="H22" s="119">
        <v>0</v>
      </c>
    </row>
    <row r="23" spans="1:8" ht="15" customHeight="1">
      <c r="A23" s="19" t="s">
        <v>108</v>
      </c>
      <c r="B23" s="1" t="s">
        <v>401</v>
      </c>
      <c r="C23" s="19">
        <v>118.67</v>
      </c>
      <c r="D23" s="19"/>
      <c r="E23" s="19">
        <v>-60.1</v>
      </c>
      <c r="F23" s="19">
        <f>94.2-46.21</f>
        <v>47.99</v>
      </c>
      <c r="G23" s="19">
        <v>-42.73</v>
      </c>
      <c r="H23" s="19">
        <v>106.33</v>
      </c>
    </row>
    <row r="24" spans="1:8" ht="15" customHeight="1">
      <c r="A24" s="19" t="s">
        <v>109</v>
      </c>
      <c r="B24" s="1" t="s">
        <v>148</v>
      </c>
      <c r="C24" s="19">
        <v>37.35</v>
      </c>
      <c r="D24" s="19"/>
      <c r="E24" s="19">
        <v>7.22</v>
      </c>
      <c r="F24" s="19">
        <v>88.68</v>
      </c>
      <c r="G24" s="19">
        <v>4.25</v>
      </c>
      <c r="H24" s="19">
        <v>37.35</v>
      </c>
    </row>
    <row r="25" spans="1:8" ht="15" customHeight="1">
      <c r="A25" s="19" t="s">
        <v>230</v>
      </c>
      <c r="B25" s="1" t="s">
        <v>359</v>
      </c>
      <c r="C25" s="19">
        <f>C22+C23+C24</f>
        <v>205.79</v>
      </c>
      <c r="D25" s="19"/>
      <c r="E25" s="19">
        <f>SUM(E22:E24)</f>
        <v>-52.88</v>
      </c>
      <c r="F25" s="19">
        <f>SUM(F22:F24)</f>
        <v>151.8</v>
      </c>
      <c r="G25" s="19">
        <f>SUM(G22:G24)</f>
        <v>74.42000000000002</v>
      </c>
      <c r="H25" s="19">
        <f>SUM(H22:H24)</f>
        <v>143.68</v>
      </c>
    </row>
    <row r="26" spans="1:8" ht="18" customHeight="1">
      <c r="A26" s="21" t="s">
        <v>231</v>
      </c>
      <c r="B26" s="1" t="s">
        <v>376</v>
      </c>
      <c r="C26" s="19">
        <f>C20-C25</f>
        <v>-78.89999999999998</v>
      </c>
      <c r="D26" s="19"/>
      <c r="E26" s="19">
        <f>E20-E25</f>
        <v>-13.229999999999997</v>
      </c>
      <c r="F26" s="19">
        <f>F20-F25</f>
        <v>-116.84</v>
      </c>
      <c r="G26" s="19">
        <f>G20-G25</f>
        <v>-21.66000000000001</v>
      </c>
      <c r="H26" s="19">
        <f>H20-H25</f>
        <v>-115.4</v>
      </c>
    </row>
    <row r="27" spans="1:8" ht="15" customHeight="1">
      <c r="A27" s="21"/>
      <c r="B27" s="1" t="s">
        <v>515</v>
      </c>
      <c r="C27" s="19">
        <v>122.29</v>
      </c>
      <c r="D27" s="19"/>
      <c r="E27" s="119">
        <v>6.01</v>
      </c>
      <c r="F27" s="119">
        <v>103.04</v>
      </c>
      <c r="G27" s="119">
        <v>10.63</v>
      </c>
      <c r="H27" s="119">
        <v>122.29</v>
      </c>
    </row>
    <row r="28" spans="1:8" ht="15" customHeight="1">
      <c r="A28" s="21"/>
      <c r="B28" s="1" t="s">
        <v>377</v>
      </c>
      <c r="C28" s="19">
        <f>SUM(C26)+SUM(C27)</f>
        <v>43.39000000000003</v>
      </c>
      <c r="D28" s="19"/>
      <c r="E28" s="19">
        <f>SUM(E26)+SUM(E27)</f>
        <v>-7.219999999999997</v>
      </c>
      <c r="F28" s="19">
        <f>SUM(F26)+SUM(F27)</f>
        <v>-13.799999999999997</v>
      </c>
      <c r="G28" s="19">
        <f>SUM(G26)+SUM(G27)</f>
        <v>-11.03000000000001</v>
      </c>
      <c r="H28" s="19">
        <f>SUM(H26)+SUM(H27)</f>
        <v>6.890000000000001</v>
      </c>
    </row>
    <row r="29" spans="1:4" ht="18" customHeight="1">
      <c r="A29" s="1" t="s">
        <v>233</v>
      </c>
      <c r="B29" s="36" t="s">
        <v>335</v>
      </c>
      <c r="C29" s="19"/>
      <c r="D29" s="19"/>
    </row>
    <row r="30" spans="1:8" ht="17.25" customHeight="1">
      <c r="A30" s="19" t="s">
        <v>62</v>
      </c>
      <c r="B30" s="1" t="s">
        <v>111</v>
      </c>
      <c r="C30" s="19">
        <v>0</v>
      </c>
      <c r="D30" s="19"/>
      <c r="E30" s="19">
        <v>0</v>
      </c>
      <c r="F30" s="19">
        <v>0</v>
      </c>
      <c r="G30" s="19">
        <v>0</v>
      </c>
      <c r="H30" s="19">
        <v>0</v>
      </c>
    </row>
    <row r="31" spans="1:8" ht="15" customHeight="1">
      <c r="A31" s="19" t="s">
        <v>63</v>
      </c>
      <c r="B31" s="1" t="s">
        <v>372</v>
      </c>
      <c r="C31" s="19">
        <v>0</v>
      </c>
      <c r="D31" s="19"/>
      <c r="E31" s="19">
        <v>0</v>
      </c>
      <c r="F31" s="19">
        <v>0</v>
      </c>
      <c r="G31" s="19">
        <v>20</v>
      </c>
      <c r="H31" s="19">
        <v>0</v>
      </c>
    </row>
    <row r="32" spans="1:8" ht="15" customHeight="1">
      <c r="A32" s="19" t="s">
        <v>56</v>
      </c>
      <c r="B32" s="1" t="s">
        <v>112</v>
      </c>
      <c r="C32" s="19">
        <v>23</v>
      </c>
      <c r="D32" s="19"/>
      <c r="E32" s="19">
        <v>0</v>
      </c>
      <c r="F32" s="19">
        <v>0</v>
      </c>
      <c r="G32" s="19">
        <v>0</v>
      </c>
      <c r="H32" s="19">
        <v>0</v>
      </c>
    </row>
    <row r="33" spans="1:8" ht="15" customHeight="1">
      <c r="A33" s="19" t="s">
        <v>107</v>
      </c>
      <c r="B33" s="1" t="s">
        <v>358</v>
      </c>
      <c r="C33" s="19">
        <f>SUM(C30:C32)</f>
        <v>23</v>
      </c>
      <c r="D33" s="19"/>
      <c r="E33" s="19">
        <f>SUM(E30:E32)</f>
        <v>0</v>
      </c>
      <c r="F33" s="19">
        <v>0</v>
      </c>
      <c r="G33" s="19">
        <f>SUM(G30:G32)</f>
        <v>20</v>
      </c>
      <c r="H33" s="19">
        <v>0</v>
      </c>
    </row>
    <row r="34" spans="1:8" ht="18" customHeight="1">
      <c r="A34" s="1" t="s">
        <v>234</v>
      </c>
      <c r="B34" s="1" t="s">
        <v>334</v>
      </c>
      <c r="C34" s="19">
        <f>C28+C33</f>
        <v>66.39000000000003</v>
      </c>
      <c r="D34" s="19"/>
      <c r="E34" s="19">
        <f>SUM(E28)+SUM(E33)</f>
        <v>-7.219999999999997</v>
      </c>
      <c r="F34" s="19">
        <f>SUM(F28)+SUM(F33)</f>
        <v>-13.799999999999997</v>
      </c>
      <c r="G34" s="19">
        <f>SUM(G28)+SUM(G33)</f>
        <v>8.96999999999999</v>
      </c>
      <c r="H34" s="19">
        <f>SUM(H28)+SUM(H33)</f>
        <v>6.890000000000001</v>
      </c>
    </row>
    <row r="35" spans="1:8" ht="18" customHeight="1">
      <c r="A35" s="1" t="s">
        <v>235</v>
      </c>
      <c r="B35" s="1" t="s">
        <v>730</v>
      </c>
      <c r="C35" s="1">
        <v>82.17</v>
      </c>
      <c r="E35" s="1">
        <v>2.15</v>
      </c>
      <c r="F35" s="1">
        <v>17</v>
      </c>
      <c r="G35" s="1">
        <v>17.52</v>
      </c>
      <c r="H35" s="1">
        <v>22.67</v>
      </c>
    </row>
    <row r="36" spans="1:5" ht="18" customHeight="1">
      <c r="A36" s="1" t="s">
        <v>236</v>
      </c>
      <c r="B36" s="1" t="s">
        <v>490</v>
      </c>
      <c r="C36" s="19"/>
      <c r="D36" s="19"/>
      <c r="E36" s="19"/>
    </row>
    <row r="37" spans="2:8" ht="15" customHeight="1">
      <c r="B37" s="8" t="s">
        <v>493</v>
      </c>
      <c r="C37" s="19">
        <v>9</v>
      </c>
      <c r="D37" s="19"/>
      <c r="E37" s="1">
        <v>6</v>
      </c>
      <c r="F37" s="1">
        <v>6</v>
      </c>
      <c r="G37" s="1">
        <v>7</v>
      </c>
      <c r="H37" s="1">
        <v>9</v>
      </c>
    </row>
    <row r="38" spans="2:8" ht="15" customHeight="1">
      <c r="B38" s="8" t="s">
        <v>492</v>
      </c>
      <c r="C38" s="19">
        <v>6.78</v>
      </c>
      <c r="D38" s="19"/>
      <c r="E38" s="19">
        <v>6.78</v>
      </c>
      <c r="F38" s="1">
        <v>6.78</v>
      </c>
      <c r="G38" s="1">
        <v>6.78</v>
      </c>
      <c r="H38" s="1">
        <v>6.78</v>
      </c>
    </row>
    <row r="39" spans="2:8" ht="15" customHeight="1">
      <c r="B39" s="8" t="s">
        <v>491</v>
      </c>
      <c r="C39" s="19">
        <v>0</v>
      </c>
      <c r="D39" s="19"/>
      <c r="E39" s="19">
        <v>0</v>
      </c>
      <c r="F39" s="119">
        <v>0</v>
      </c>
      <c r="G39" s="1">
        <v>117.06</v>
      </c>
      <c r="H39" s="119">
        <v>0</v>
      </c>
    </row>
    <row r="40" spans="2:8" ht="15" customHeight="1">
      <c r="B40" s="8" t="s">
        <v>731</v>
      </c>
      <c r="C40" s="19">
        <v>0</v>
      </c>
      <c r="D40" s="19"/>
      <c r="E40" s="19">
        <v>7.22</v>
      </c>
      <c r="F40" s="119">
        <v>18.02</v>
      </c>
      <c r="G40" s="1">
        <v>0</v>
      </c>
      <c r="H40" s="119">
        <v>0</v>
      </c>
    </row>
    <row r="41" spans="2:8" ht="15" customHeight="1">
      <c r="B41" s="215" t="s">
        <v>494</v>
      </c>
      <c r="C41" s="216">
        <f>SUM(C37:C40)</f>
        <v>15.780000000000001</v>
      </c>
      <c r="D41" s="216"/>
      <c r="E41" s="216">
        <f>SUM(E37:E40)</f>
        <v>20</v>
      </c>
      <c r="F41" s="216">
        <f>SUM(F37:F40)</f>
        <v>30.8</v>
      </c>
      <c r="G41" s="216">
        <f>SUM(G37:G40)</f>
        <v>130.84</v>
      </c>
      <c r="H41" s="216">
        <f>SUM(H37:H40)</f>
        <v>15.780000000000001</v>
      </c>
    </row>
    <row r="42" spans="1:8" ht="18" customHeight="1">
      <c r="A42" s="1" t="s">
        <v>378</v>
      </c>
      <c r="B42" s="1" t="s">
        <v>379</v>
      </c>
      <c r="C42" s="19">
        <f>C34-C35+C41</f>
        <v>2.842170943040401E-14</v>
      </c>
      <c r="D42" s="19"/>
      <c r="E42" s="19">
        <f>E34-E35+E41</f>
        <v>10.630000000000003</v>
      </c>
      <c r="F42" s="19">
        <f>F34-F35+F41</f>
        <v>0</v>
      </c>
      <c r="G42" s="19">
        <f>G34-G35+G41</f>
        <v>122.28999999999999</v>
      </c>
      <c r="H42" s="19">
        <f>H34-H35+H41</f>
        <v>0</v>
      </c>
    </row>
    <row r="43" spans="1:9" ht="9.75" customHeight="1" thickBot="1">
      <c r="A43" s="5"/>
      <c r="B43" s="5"/>
      <c r="C43" s="38"/>
      <c r="D43" s="38"/>
      <c r="E43" s="38"/>
      <c r="F43" s="38"/>
      <c r="G43" s="38"/>
      <c r="H43" s="5"/>
      <c r="I43" s="5"/>
    </row>
    <row r="44" ht="15" customHeight="1" thickTop="1"/>
    <row r="45" ht="15" customHeight="1"/>
    <row r="46" ht="15" customHeight="1"/>
  </sheetData>
  <mergeCells count="6">
    <mergeCell ref="F10:G10"/>
    <mergeCell ref="A2:I2"/>
    <mergeCell ref="A3:I3"/>
    <mergeCell ref="A5:I5"/>
    <mergeCell ref="A6:I6"/>
    <mergeCell ref="A7:I7"/>
  </mergeCells>
  <printOptions/>
  <pageMargins left="0.75" right="0.25" top="0.75" bottom="0.25" header="0.5" footer="0.5"/>
  <pageSetup horizontalDpi="300" verticalDpi="300" orientation="portrait" paperSize="9" r:id="rId1"/>
  <headerFooter alignWithMargins="0">
    <oddFooter>&amp;L&amp;"Tahoma,Regular"&amp;6&amp;F &amp;C&amp;"Tahoma,Regular"&amp;6&amp;A</oddFooter>
  </headerFooter>
  <rowBreaks count="1" manualBreakCount="1">
    <brk id="45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I28"/>
  <sheetViews>
    <sheetView zoomScale="85" zoomScaleNormal="85"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2" width="25.625" style="1" customWidth="1"/>
    <col min="3" max="4" width="8.125" style="1" hidden="1" customWidth="1"/>
    <col min="5" max="8" width="7.125" style="1" customWidth="1"/>
    <col min="9" max="9" width="12.75390625" style="1" customWidth="1"/>
    <col min="10" max="16384" width="9.00390625" style="1" customWidth="1"/>
  </cols>
  <sheetData>
    <row r="1" spans="3:9" ht="15.75">
      <c r="C1" s="382"/>
      <c r="D1" s="382"/>
      <c r="E1" s="372" t="s">
        <v>719</v>
      </c>
      <c r="F1" s="372"/>
      <c r="G1" s="26"/>
      <c r="I1" s="26" t="s">
        <v>402</v>
      </c>
    </row>
    <row r="2" ht="15.75" customHeight="1"/>
    <row r="3" spans="1:9" ht="15.75" customHeight="1">
      <c r="A3" s="372" t="s">
        <v>688</v>
      </c>
      <c r="B3" s="372"/>
      <c r="C3" s="372"/>
      <c r="D3" s="372"/>
      <c r="E3" s="372"/>
      <c r="F3" s="372"/>
      <c r="G3" s="372"/>
      <c r="H3" s="372"/>
      <c r="I3" s="372"/>
    </row>
    <row r="5" spans="1:9" ht="15.75">
      <c r="A5" s="372" t="s">
        <v>119</v>
      </c>
      <c r="B5" s="372"/>
      <c r="C5" s="372"/>
      <c r="D5" s="372"/>
      <c r="E5" s="372"/>
      <c r="F5" s="372"/>
      <c r="G5" s="372"/>
      <c r="H5" s="372"/>
      <c r="I5" s="372"/>
    </row>
    <row r="7" spans="1:9" ht="15.75">
      <c r="A7" s="372" t="s">
        <v>124</v>
      </c>
      <c r="B7" s="372"/>
      <c r="C7" s="372"/>
      <c r="D7" s="372"/>
      <c r="E7" s="372"/>
      <c r="F7" s="372"/>
      <c r="G7" s="372"/>
      <c r="H7" s="372"/>
      <c r="I7" s="372"/>
    </row>
    <row r="8" spans="1:9" ht="15.75">
      <c r="A8" s="372" t="s">
        <v>49</v>
      </c>
      <c r="B8" s="372"/>
      <c r="C8" s="372"/>
      <c r="D8" s="372"/>
      <c r="E8" s="372"/>
      <c r="F8" s="372"/>
      <c r="G8" s="372"/>
      <c r="H8" s="372"/>
      <c r="I8" s="372"/>
    </row>
    <row r="9" spans="1:9" ht="12.75">
      <c r="A9" s="16"/>
      <c r="B9" s="16"/>
      <c r="C9" s="16"/>
      <c r="D9" s="16"/>
      <c r="E9" s="16"/>
      <c r="F9" s="16"/>
      <c r="G9" s="16"/>
      <c r="H9" s="16"/>
      <c r="I9" s="16"/>
    </row>
    <row r="10" spans="1:9" ht="15.75">
      <c r="A10" s="372" t="s">
        <v>48</v>
      </c>
      <c r="B10" s="372"/>
      <c r="C10" s="372"/>
      <c r="D10" s="372"/>
      <c r="E10" s="372"/>
      <c r="F10" s="372"/>
      <c r="G10" s="372"/>
      <c r="H10" s="372"/>
      <c r="I10" s="372"/>
    </row>
    <row r="12" ht="12.75">
      <c r="I12" s="19" t="s">
        <v>55</v>
      </c>
    </row>
    <row r="13" ht="6.75" customHeight="1"/>
    <row r="14" spans="1:9" ht="14.25" customHeight="1">
      <c r="A14" s="6"/>
      <c r="B14" s="6"/>
      <c r="C14" s="353" t="s">
        <v>120</v>
      </c>
      <c r="D14" s="353"/>
      <c r="E14" s="353"/>
      <c r="F14" s="353"/>
      <c r="G14" s="353"/>
      <c r="H14" s="353"/>
      <c r="I14" s="6"/>
    </row>
    <row r="15" spans="1:9" ht="14.25" customHeight="1">
      <c r="A15" s="8" t="s">
        <v>96</v>
      </c>
      <c r="B15" s="14" t="s">
        <v>118</v>
      </c>
      <c r="C15" s="14" t="s">
        <v>11</v>
      </c>
      <c r="D15" s="14" t="s">
        <v>12</v>
      </c>
      <c r="E15" s="14" t="s">
        <v>244</v>
      </c>
      <c r="F15" s="353" t="s">
        <v>245</v>
      </c>
      <c r="G15" s="353"/>
      <c r="H15" s="14" t="s">
        <v>609</v>
      </c>
      <c r="I15" s="14" t="s">
        <v>38</v>
      </c>
    </row>
    <row r="16" spans="1:9" ht="14.25" customHeight="1">
      <c r="A16" s="10" t="s">
        <v>97</v>
      </c>
      <c r="B16" s="10"/>
      <c r="C16" s="15" t="s">
        <v>14</v>
      </c>
      <c r="D16" s="15" t="s">
        <v>14</v>
      </c>
      <c r="E16" s="15" t="s">
        <v>14</v>
      </c>
      <c r="F16" s="15" t="s">
        <v>68</v>
      </c>
      <c r="G16" s="15" t="s">
        <v>67</v>
      </c>
      <c r="H16" s="15" t="s">
        <v>101</v>
      </c>
      <c r="I16" s="15"/>
    </row>
    <row r="17" spans="1:9" ht="15" customHeight="1" thickBot="1">
      <c r="A17" s="18" t="s">
        <v>16</v>
      </c>
      <c r="B17" s="18" t="s">
        <v>17</v>
      </c>
      <c r="C17" s="18" t="s">
        <v>17</v>
      </c>
      <c r="D17" s="18" t="s">
        <v>18</v>
      </c>
      <c r="E17" s="18" t="s">
        <v>18</v>
      </c>
      <c r="F17" s="18" t="s">
        <v>19</v>
      </c>
      <c r="G17" s="18" t="s">
        <v>20</v>
      </c>
      <c r="H17" s="18" t="s">
        <v>21</v>
      </c>
      <c r="I17" s="18" t="s">
        <v>22</v>
      </c>
    </row>
    <row r="18" ht="13.5" thickTop="1"/>
    <row r="22" spans="2:9" ht="16.5">
      <c r="B22" s="1" t="s">
        <v>48</v>
      </c>
      <c r="C22" s="1">
        <v>1.47</v>
      </c>
      <c r="D22" s="1">
        <v>2.21</v>
      </c>
      <c r="E22" s="89">
        <v>-74.07</v>
      </c>
      <c r="F22" s="89">
        <v>25</v>
      </c>
      <c r="G22" s="89">
        <v>-45.67</v>
      </c>
      <c r="H22" s="89">
        <v>20.37</v>
      </c>
      <c r="I22" s="40" t="s">
        <v>95</v>
      </c>
    </row>
    <row r="23" ht="12.75">
      <c r="H23" s="19"/>
    </row>
    <row r="26" spans="1:9" ht="13.5" thickBot="1">
      <c r="A26" s="5"/>
      <c r="B26" s="5"/>
      <c r="C26" s="5"/>
      <c r="D26" s="5"/>
      <c r="E26" s="5"/>
      <c r="F26" s="5"/>
      <c r="G26" s="5"/>
      <c r="H26" s="5"/>
      <c r="I26" s="5"/>
    </row>
    <row r="27" ht="13.5" thickTop="1"/>
    <row r="28" spans="1:2" ht="12.75">
      <c r="A28" s="112" t="s">
        <v>95</v>
      </c>
      <c r="B28" s="1" t="s">
        <v>707</v>
      </c>
    </row>
  </sheetData>
  <mergeCells count="9">
    <mergeCell ref="C1:D1"/>
    <mergeCell ref="F15:G15"/>
    <mergeCell ref="A3:I3"/>
    <mergeCell ref="A5:I5"/>
    <mergeCell ref="A10:I10"/>
    <mergeCell ref="A7:I7"/>
    <mergeCell ref="A8:I8"/>
    <mergeCell ref="C14:H14"/>
    <mergeCell ref="E1:F1"/>
  </mergeCells>
  <printOptions/>
  <pageMargins left="0.75" right="0.25" top="1.5" bottom="1" header="0.5" footer="0.5"/>
  <pageSetup horizontalDpi="300" verticalDpi="300" orientation="portrait" r:id="rId1"/>
  <headerFooter alignWithMargins="0">
    <oddFooter>&amp;L&amp;"Tahoma,Regular"&amp;6&amp;F &amp;C&amp;"Tahoma,Regular"&amp;6&amp;A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O24"/>
  <sheetViews>
    <sheetView zoomScale="85" zoomScaleNormal="85" workbookViewId="0" topLeftCell="A1">
      <selection activeCell="A1" sqref="A1"/>
    </sheetView>
  </sheetViews>
  <sheetFormatPr defaultColWidth="9.00390625" defaultRowHeight="12.75"/>
  <cols>
    <col min="1" max="1" width="3.625" style="281" customWidth="1"/>
    <col min="2" max="2" width="16.625" style="25" customWidth="1"/>
    <col min="3" max="3" width="10.875" style="25" bestFit="1" customWidth="1"/>
    <col min="4" max="13" width="8.125" style="25" customWidth="1"/>
    <col min="14" max="14" width="8.00390625" style="25" customWidth="1"/>
    <col min="15" max="15" width="8.125" style="25" customWidth="1"/>
    <col min="16" max="16384" width="9.00390625" style="25" customWidth="1"/>
  </cols>
  <sheetData>
    <row r="1" spans="7:15" ht="15.75">
      <c r="G1" s="26" t="s">
        <v>720</v>
      </c>
      <c r="H1" s="43"/>
      <c r="I1" s="43"/>
      <c r="J1" s="43"/>
      <c r="O1" s="26" t="s">
        <v>571</v>
      </c>
    </row>
    <row r="2" ht="10.5" customHeight="1"/>
    <row r="3" spans="1:15" ht="15.75">
      <c r="A3" s="372" t="s">
        <v>689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</row>
    <row r="4" ht="10.5" customHeight="1"/>
    <row r="5" spans="1:15" ht="15.75">
      <c r="A5" s="372" t="s">
        <v>124</v>
      </c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</row>
    <row r="6" spans="1:15" ht="18.75" customHeight="1">
      <c r="A6" s="372" t="s">
        <v>49</v>
      </c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</row>
    <row r="7" ht="10.5" customHeight="1"/>
    <row r="8" spans="1:15" ht="15.75">
      <c r="A8" s="372" t="s">
        <v>333</v>
      </c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</row>
    <row r="9" ht="15.75">
      <c r="O9" s="26" t="s">
        <v>55</v>
      </c>
    </row>
    <row r="10" ht="6" customHeight="1"/>
    <row r="11" spans="1:15" ht="15.75">
      <c r="A11" s="282" t="s">
        <v>50</v>
      </c>
      <c r="B11" s="29" t="s">
        <v>51</v>
      </c>
      <c r="C11" s="29" t="s">
        <v>573</v>
      </c>
      <c r="D11" s="387" t="s">
        <v>6</v>
      </c>
      <c r="E11" s="387"/>
      <c r="F11" s="29" t="s">
        <v>40</v>
      </c>
      <c r="G11" s="29" t="s">
        <v>40</v>
      </c>
      <c r="H11" s="29" t="s">
        <v>40</v>
      </c>
      <c r="I11" s="29" t="s">
        <v>40</v>
      </c>
      <c r="J11" s="387" t="s">
        <v>527</v>
      </c>
      <c r="K11" s="387"/>
      <c r="L11" s="29" t="s">
        <v>608</v>
      </c>
      <c r="M11" s="29" t="s">
        <v>609</v>
      </c>
      <c r="N11" s="387" t="s">
        <v>579</v>
      </c>
      <c r="O11" s="387"/>
    </row>
    <row r="12" spans="1:15" ht="15.75">
      <c r="A12" s="283" t="s">
        <v>53</v>
      </c>
      <c r="B12" s="34" t="s">
        <v>572</v>
      </c>
      <c r="C12" s="34" t="s">
        <v>86</v>
      </c>
      <c r="D12" s="34" t="s">
        <v>575</v>
      </c>
      <c r="E12" s="34" t="s">
        <v>576</v>
      </c>
      <c r="F12" s="34" t="s">
        <v>15</v>
      </c>
      <c r="G12" s="34" t="s">
        <v>15</v>
      </c>
      <c r="H12" s="34" t="s">
        <v>15</v>
      </c>
      <c r="I12" s="34" t="s">
        <v>15</v>
      </c>
      <c r="J12" s="34" t="s">
        <v>227</v>
      </c>
      <c r="K12" s="34" t="s">
        <v>228</v>
      </c>
      <c r="L12" s="34" t="s">
        <v>13</v>
      </c>
      <c r="M12" s="34" t="s">
        <v>10</v>
      </c>
      <c r="N12" s="34" t="s">
        <v>100</v>
      </c>
      <c r="O12" s="34" t="s">
        <v>576</v>
      </c>
    </row>
    <row r="13" spans="1:15" ht="15.75">
      <c r="A13" s="284"/>
      <c r="B13" s="30" t="s">
        <v>395</v>
      </c>
      <c r="C13" s="30" t="s">
        <v>574</v>
      </c>
      <c r="D13" s="30" t="s">
        <v>98</v>
      </c>
      <c r="E13" s="30" t="s">
        <v>577</v>
      </c>
      <c r="F13" s="30" t="s">
        <v>239</v>
      </c>
      <c r="G13" s="30" t="s">
        <v>242</v>
      </c>
      <c r="H13" s="30" t="s">
        <v>243</v>
      </c>
      <c r="I13" s="30" t="s">
        <v>244</v>
      </c>
      <c r="J13" s="30"/>
      <c r="K13" s="30"/>
      <c r="L13" s="30" t="s">
        <v>578</v>
      </c>
      <c r="M13" s="30" t="s">
        <v>13</v>
      </c>
      <c r="N13" s="30"/>
      <c r="O13" s="30" t="s">
        <v>577</v>
      </c>
    </row>
    <row r="14" spans="1:15" ht="16.5" thickBot="1">
      <c r="A14" s="133" t="s">
        <v>16</v>
      </c>
      <c r="B14" s="133" t="s">
        <v>17</v>
      </c>
      <c r="C14" s="133" t="s">
        <v>18</v>
      </c>
      <c r="D14" s="133" t="s">
        <v>19</v>
      </c>
      <c r="E14" s="133" t="s">
        <v>20</v>
      </c>
      <c r="F14" s="133" t="s">
        <v>21</v>
      </c>
      <c r="G14" s="133" t="s">
        <v>22</v>
      </c>
      <c r="H14" s="133" t="s">
        <v>23</v>
      </c>
      <c r="I14" s="133" t="s">
        <v>24</v>
      </c>
      <c r="J14" s="133" t="s">
        <v>45</v>
      </c>
      <c r="K14" s="133" t="s">
        <v>46</v>
      </c>
      <c r="L14" s="133" t="s">
        <v>47</v>
      </c>
      <c r="M14" s="133" t="s">
        <v>57</v>
      </c>
      <c r="N14" s="133" t="s">
        <v>58</v>
      </c>
      <c r="O14" s="133" t="s">
        <v>59</v>
      </c>
    </row>
    <row r="15" spans="1:15" ht="12" customHeight="1" thickTop="1">
      <c r="A15" s="285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</row>
    <row r="16" spans="1:15" ht="15.75">
      <c r="A16" s="285"/>
      <c r="B16" s="279" t="s">
        <v>600</v>
      </c>
      <c r="C16" s="141"/>
      <c r="D16" s="252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</row>
    <row r="17" spans="1:15" ht="10.5" customHeight="1">
      <c r="A17" s="285"/>
      <c r="B17" s="280"/>
      <c r="C17" s="253"/>
      <c r="D17" s="126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271"/>
    </row>
    <row r="18" spans="1:15" ht="16.5">
      <c r="A18" s="285" t="s">
        <v>76</v>
      </c>
      <c r="B18" s="84" t="s">
        <v>601</v>
      </c>
      <c r="C18" s="34"/>
      <c r="D18" s="126">
        <v>12.03</v>
      </c>
      <c r="E18" s="141">
        <v>12.02</v>
      </c>
      <c r="F18" s="141">
        <v>2</v>
      </c>
      <c r="G18" s="141">
        <v>0.92</v>
      </c>
      <c r="H18" s="141">
        <v>2.3</v>
      </c>
      <c r="I18" s="141">
        <v>5.05</v>
      </c>
      <c r="J18" s="141">
        <v>3</v>
      </c>
      <c r="K18" s="141">
        <v>3</v>
      </c>
      <c r="L18" s="141">
        <v>13</v>
      </c>
      <c r="M18" s="141">
        <v>3</v>
      </c>
      <c r="N18" s="34"/>
      <c r="O18" s="271"/>
    </row>
    <row r="19" spans="1:15" ht="10.5" customHeight="1">
      <c r="A19" s="285"/>
      <c r="B19" s="84"/>
      <c r="C19" s="34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34"/>
      <c r="O19" s="34"/>
    </row>
    <row r="20" spans="1:15" ht="16.5">
      <c r="A20" s="281" t="s">
        <v>79</v>
      </c>
      <c r="B20" s="89" t="s">
        <v>602</v>
      </c>
      <c r="C20" s="34"/>
      <c r="D20" s="25">
        <v>11.25</v>
      </c>
      <c r="E20" s="25">
        <v>11.25</v>
      </c>
      <c r="F20" s="25">
        <v>0.75</v>
      </c>
      <c r="G20" s="25">
        <v>0.29</v>
      </c>
      <c r="H20" s="42" t="s">
        <v>129</v>
      </c>
      <c r="I20" s="42">
        <v>0.25</v>
      </c>
      <c r="J20" s="25">
        <v>5.5</v>
      </c>
      <c r="K20" s="25">
        <v>3</v>
      </c>
      <c r="L20" s="25">
        <v>4</v>
      </c>
      <c r="M20" s="25">
        <v>4</v>
      </c>
      <c r="N20" s="34"/>
      <c r="O20" s="43"/>
    </row>
    <row r="21" spans="1:15" ht="10.5" customHeight="1">
      <c r="A21" s="286"/>
      <c r="B21" s="89"/>
      <c r="C21" s="288"/>
      <c r="D21" s="231"/>
      <c r="N21" s="43"/>
      <c r="O21" s="43"/>
    </row>
    <row r="22" spans="1:15" ht="16.5">
      <c r="A22" s="281" t="s">
        <v>77</v>
      </c>
      <c r="B22" s="89" t="s">
        <v>603</v>
      </c>
      <c r="C22" s="43"/>
      <c r="D22" s="25">
        <v>2</v>
      </c>
      <c r="E22" s="25">
        <v>2</v>
      </c>
      <c r="F22" s="42" t="s">
        <v>129</v>
      </c>
      <c r="G22" s="42" t="s">
        <v>129</v>
      </c>
      <c r="H22" s="42" t="s">
        <v>129</v>
      </c>
      <c r="I22" s="42" t="s">
        <v>129</v>
      </c>
      <c r="J22" s="25">
        <v>0.5</v>
      </c>
      <c r="K22" s="25">
        <v>1</v>
      </c>
      <c r="L22" s="25">
        <v>2</v>
      </c>
      <c r="M22" s="25">
        <v>2</v>
      </c>
      <c r="N22" s="43"/>
      <c r="O22" s="43"/>
    </row>
    <row r="23" spans="2:15" ht="10.5" customHeight="1">
      <c r="B23" s="89"/>
      <c r="C23" s="43"/>
      <c r="N23" s="43"/>
      <c r="O23" s="43"/>
    </row>
    <row r="24" spans="1:15" ht="13.5" customHeight="1" thickBot="1">
      <c r="A24" s="287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</row>
    <row r="25" ht="11.25" customHeight="1" thickTop="1"/>
  </sheetData>
  <mergeCells count="7">
    <mergeCell ref="D11:E11"/>
    <mergeCell ref="J11:K11"/>
    <mergeCell ref="N11:O11"/>
    <mergeCell ref="A3:O3"/>
    <mergeCell ref="A8:O8"/>
    <mergeCell ref="A5:O5"/>
    <mergeCell ref="A6:O6"/>
  </mergeCells>
  <printOptions/>
  <pageMargins left="0.61" right="0.25" top="0.75" bottom="0.25" header="0.5" footer="0.5"/>
  <pageSetup horizontalDpi="300" verticalDpi="300" orientation="landscape" paperSize="9" scale="90" r:id="rId1"/>
  <headerFooter alignWithMargins="0">
    <oddFooter>&amp;L&amp;"Tahoma,Regular"&amp;6&amp;F &amp;C&amp;"Tahoma,Regular"&amp;6&amp;A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zoomScale="85" zoomScaleNormal="85" workbookViewId="0" topLeftCell="A1">
      <selection activeCell="A1" sqref="A1"/>
    </sheetView>
  </sheetViews>
  <sheetFormatPr defaultColWidth="9.00390625" defaultRowHeight="12.75"/>
  <cols>
    <col min="1" max="1" width="3.25390625" style="1" customWidth="1"/>
    <col min="2" max="2" width="26.625" style="1" customWidth="1"/>
    <col min="3" max="9" width="7.625" style="1" customWidth="1"/>
    <col min="10" max="11" width="9.125" style="1" customWidth="1"/>
    <col min="12" max="16384" width="9.00390625" style="1" customWidth="1"/>
  </cols>
  <sheetData>
    <row r="1" spans="4:9" ht="17.25">
      <c r="D1" s="228" t="s">
        <v>709</v>
      </c>
      <c r="I1" s="127" t="s">
        <v>444</v>
      </c>
    </row>
    <row r="2" spans="1:9" ht="23.25" customHeight="1">
      <c r="A2" s="365" t="s">
        <v>48</v>
      </c>
      <c r="B2" s="365"/>
      <c r="C2" s="365"/>
      <c r="D2" s="365"/>
      <c r="E2" s="365"/>
      <c r="F2" s="365"/>
      <c r="G2" s="365"/>
      <c r="H2" s="365"/>
      <c r="I2" s="365"/>
    </row>
    <row r="3" spans="1:9" ht="21" customHeight="1">
      <c r="A3" s="365" t="s">
        <v>624</v>
      </c>
      <c r="B3" s="365"/>
      <c r="C3" s="365"/>
      <c r="D3" s="365"/>
      <c r="E3" s="365"/>
      <c r="F3" s="365"/>
      <c r="G3" s="365"/>
      <c r="H3" s="365"/>
      <c r="I3" s="365"/>
    </row>
    <row r="4" ht="22.5" customHeight="1">
      <c r="I4" s="19" t="s">
        <v>55</v>
      </c>
    </row>
    <row r="5" spans="1:9" ht="14.25" customHeight="1">
      <c r="A5" s="185" t="s">
        <v>96</v>
      </c>
      <c r="B5" s="185" t="s">
        <v>99</v>
      </c>
      <c r="C5" s="17" t="s">
        <v>245</v>
      </c>
      <c r="D5" s="187" t="s">
        <v>608</v>
      </c>
      <c r="E5" s="186" t="s">
        <v>609</v>
      </c>
      <c r="F5" s="187" t="s">
        <v>615</v>
      </c>
      <c r="G5" s="297" t="s">
        <v>616</v>
      </c>
      <c r="H5" s="187" t="s">
        <v>617</v>
      </c>
      <c r="I5" s="187" t="s">
        <v>618</v>
      </c>
    </row>
    <row r="6" spans="1:9" ht="14.25" customHeight="1">
      <c r="A6" s="188" t="s">
        <v>97</v>
      </c>
      <c r="B6" s="188"/>
      <c r="C6" s="15" t="s">
        <v>613</v>
      </c>
      <c r="D6" s="190" t="s">
        <v>101</v>
      </c>
      <c r="E6" s="189" t="s">
        <v>614</v>
      </c>
      <c r="F6" s="189" t="s">
        <v>371</v>
      </c>
      <c r="G6" s="15" t="s">
        <v>371</v>
      </c>
      <c r="H6" s="190" t="s">
        <v>371</v>
      </c>
      <c r="I6" s="190" t="s">
        <v>371</v>
      </c>
    </row>
    <row r="7" spans="1:9" ht="15" customHeight="1">
      <c r="A7" s="191" t="s">
        <v>445</v>
      </c>
      <c r="B7" s="192" t="s">
        <v>499</v>
      </c>
      <c r="C7" s="191" t="s">
        <v>583</v>
      </c>
      <c r="D7" s="191" t="s">
        <v>584</v>
      </c>
      <c r="E7" s="191" t="s">
        <v>446</v>
      </c>
      <c r="F7" s="191" t="s">
        <v>447</v>
      </c>
      <c r="G7" s="191" t="s">
        <v>448</v>
      </c>
      <c r="H7" s="191" t="s">
        <v>449</v>
      </c>
      <c r="I7" s="191" t="s">
        <v>450</v>
      </c>
    </row>
    <row r="8" spans="1:9" ht="19.5" customHeight="1">
      <c r="A8" s="193" t="s">
        <v>451</v>
      </c>
      <c r="B8" s="194" t="s">
        <v>452</v>
      </c>
      <c r="C8" s="316">
        <v>-45.6562</v>
      </c>
      <c r="D8" s="316">
        <f>SUM(E8:I8)</f>
        <v>76.9</v>
      </c>
      <c r="E8" s="316">
        <v>20.37</v>
      </c>
      <c r="F8" s="316">
        <v>5.73</v>
      </c>
      <c r="G8" s="316">
        <v>11.05</v>
      </c>
      <c r="H8" s="316">
        <v>17.23</v>
      </c>
      <c r="I8" s="316">
        <v>22.52</v>
      </c>
    </row>
    <row r="9" spans="1:9" ht="18" customHeight="1">
      <c r="A9" s="195" t="s">
        <v>63</v>
      </c>
      <c r="B9" s="194" t="s">
        <v>473</v>
      </c>
      <c r="C9" s="316">
        <v>6.667000000000001</v>
      </c>
      <c r="D9" s="316">
        <f>SUM(E9:I9)</f>
        <v>49.989999999999995</v>
      </c>
      <c r="E9" s="316">
        <v>7.91</v>
      </c>
      <c r="F9" s="316">
        <v>11.02</v>
      </c>
      <c r="G9" s="316">
        <v>11.02</v>
      </c>
      <c r="H9" s="316">
        <v>10.02</v>
      </c>
      <c r="I9" s="316">
        <v>10.02</v>
      </c>
    </row>
    <row r="10" spans="1:9" ht="15" customHeight="1">
      <c r="A10" s="195"/>
      <c r="B10" s="194" t="s">
        <v>472</v>
      </c>
      <c r="C10" s="316">
        <v>91.75</v>
      </c>
      <c r="D10" s="316">
        <f>SUM(E10:I10)</f>
        <v>0</v>
      </c>
      <c r="E10" s="316">
        <v>0</v>
      </c>
      <c r="F10" s="316">
        <v>0</v>
      </c>
      <c r="G10" s="316">
        <v>0</v>
      </c>
      <c r="H10" s="316">
        <v>0</v>
      </c>
      <c r="I10" s="316">
        <v>0</v>
      </c>
    </row>
    <row r="11" spans="1:9" ht="18" customHeight="1">
      <c r="A11" s="195"/>
      <c r="B11" s="226" t="s">
        <v>453</v>
      </c>
      <c r="C11" s="319">
        <f aca="true" t="shared" si="0" ref="C11:I11">SUM(C8:C10)</f>
        <v>52.7608</v>
      </c>
      <c r="D11" s="319">
        <f t="shared" si="0"/>
        <v>126.89</v>
      </c>
      <c r="E11" s="319">
        <f t="shared" si="0"/>
        <v>28.28</v>
      </c>
      <c r="F11" s="319">
        <f t="shared" si="0"/>
        <v>16.75</v>
      </c>
      <c r="G11" s="320">
        <f t="shared" si="0"/>
        <v>22.07</v>
      </c>
      <c r="H11" s="319">
        <f t="shared" si="0"/>
        <v>27.25</v>
      </c>
      <c r="I11" s="319">
        <f t="shared" si="0"/>
        <v>32.54</v>
      </c>
    </row>
    <row r="12" spans="1:9" ht="19.5" customHeight="1">
      <c r="A12" s="196" t="s">
        <v>454</v>
      </c>
      <c r="B12" s="194" t="s">
        <v>455</v>
      </c>
      <c r="C12" s="316">
        <v>112.9</v>
      </c>
      <c r="D12" s="316">
        <f>SUM(E12:I12)</f>
        <v>49.769999999999996</v>
      </c>
      <c r="E12" s="316">
        <v>0</v>
      </c>
      <c r="F12" s="316">
        <v>9.63</v>
      </c>
      <c r="G12" s="316">
        <v>10.28</v>
      </c>
      <c r="H12" s="316">
        <v>12.28</v>
      </c>
      <c r="I12" s="316">
        <f>14.58+3</f>
        <v>17.58</v>
      </c>
    </row>
    <row r="13" spans="1:9" ht="16.5" customHeight="1">
      <c r="A13" s="195" t="s">
        <v>63</v>
      </c>
      <c r="B13" s="194" t="s">
        <v>456</v>
      </c>
      <c r="C13" s="316">
        <v>-42.73</v>
      </c>
      <c r="D13" s="316">
        <f>SUM(E13:I13)</f>
        <v>118.67</v>
      </c>
      <c r="E13" s="316">
        <v>106.33</v>
      </c>
      <c r="F13" s="316">
        <v>2.62</v>
      </c>
      <c r="G13" s="316">
        <v>1.79</v>
      </c>
      <c r="H13" s="316">
        <v>2.47</v>
      </c>
      <c r="I13" s="316">
        <v>5.46</v>
      </c>
    </row>
    <row r="14" spans="1:9" ht="16.5" customHeight="1">
      <c r="A14" s="195" t="s">
        <v>56</v>
      </c>
      <c r="B14" s="194" t="s">
        <v>148</v>
      </c>
      <c r="C14" s="316">
        <v>4.25</v>
      </c>
      <c r="D14" s="316">
        <f>SUM(E14:I14)</f>
        <v>37.35</v>
      </c>
      <c r="E14" s="316">
        <v>37.35</v>
      </c>
      <c r="F14" s="316">
        <v>0</v>
      </c>
      <c r="G14" s="316">
        <v>0</v>
      </c>
      <c r="H14" s="316">
        <v>0</v>
      </c>
      <c r="I14" s="316">
        <v>0</v>
      </c>
    </row>
    <row r="15" spans="1:9" ht="16.5" customHeight="1">
      <c r="A15" s="195"/>
      <c r="B15" s="226" t="s">
        <v>457</v>
      </c>
      <c r="C15" s="316">
        <f aca="true" t="shared" si="1" ref="C15:I15">SUM(C12:C14)</f>
        <v>74.42000000000002</v>
      </c>
      <c r="D15" s="316">
        <f t="shared" si="1"/>
        <v>205.79</v>
      </c>
      <c r="E15" s="316">
        <f t="shared" si="1"/>
        <v>143.68</v>
      </c>
      <c r="F15" s="316">
        <f t="shared" si="1"/>
        <v>12.25</v>
      </c>
      <c r="G15" s="317">
        <f t="shared" si="1"/>
        <v>12.07</v>
      </c>
      <c r="H15" s="316">
        <f t="shared" si="1"/>
        <v>14.75</v>
      </c>
      <c r="I15" s="316">
        <f t="shared" si="1"/>
        <v>23.04</v>
      </c>
    </row>
    <row r="16" spans="1:9" ht="19.5" customHeight="1">
      <c r="A16" s="196" t="s">
        <v>77</v>
      </c>
      <c r="B16" s="194" t="s">
        <v>458</v>
      </c>
      <c r="C16" s="322">
        <f aca="true" t="shared" si="2" ref="C16:I16">C11-C15</f>
        <v>-21.659200000000013</v>
      </c>
      <c r="D16" s="323">
        <f t="shared" si="2"/>
        <v>-78.89999999999999</v>
      </c>
      <c r="E16" s="322">
        <f t="shared" si="2"/>
        <v>-115.4</v>
      </c>
      <c r="F16" s="322">
        <f t="shared" si="2"/>
        <v>4.5</v>
      </c>
      <c r="G16" s="323">
        <f t="shared" si="2"/>
        <v>10</v>
      </c>
      <c r="H16" s="322">
        <f t="shared" si="2"/>
        <v>12.5</v>
      </c>
      <c r="I16" s="322">
        <f t="shared" si="2"/>
        <v>9.5</v>
      </c>
    </row>
    <row r="17" spans="1:9" ht="19.5" customHeight="1">
      <c r="A17" s="196" t="s">
        <v>78</v>
      </c>
      <c r="B17" s="194" t="s">
        <v>500</v>
      </c>
      <c r="C17" s="316">
        <v>10.63</v>
      </c>
      <c r="D17" s="316">
        <f>C33</f>
        <v>122.29079999999999</v>
      </c>
      <c r="E17" s="316">
        <f>C33</f>
        <v>122.29079999999999</v>
      </c>
      <c r="F17" s="316">
        <f>E33</f>
        <v>0.0007999999999839247</v>
      </c>
      <c r="G17" s="316">
        <f>F33</f>
        <v>0.0007999999999839247</v>
      </c>
      <c r="H17" s="316">
        <f>G33</f>
        <v>0.0007999999999839247</v>
      </c>
      <c r="I17" s="316">
        <f>H33</f>
        <v>0.0007999999999839247</v>
      </c>
    </row>
    <row r="18" spans="1:9" ht="19.5" customHeight="1">
      <c r="A18" s="196" t="s">
        <v>175</v>
      </c>
      <c r="B18" s="194" t="s">
        <v>501</v>
      </c>
      <c r="C18" s="324">
        <f aca="true" t="shared" si="3" ref="C18:I18">SUM(C16)+SUM(C17)</f>
        <v>-11.029200000000012</v>
      </c>
      <c r="D18" s="323">
        <f t="shared" si="3"/>
        <v>43.3908</v>
      </c>
      <c r="E18" s="324">
        <f t="shared" si="3"/>
        <v>6.8907999999999845</v>
      </c>
      <c r="F18" s="324">
        <f t="shared" si="3"/>
        <v>4.500799999999984</v>
      </c>
      <c r="G18" s="323">
        <f t="shared" si="3"/>
        <v>10.000799999999984</v>
      </c>
      <c r="H18" s="324">
        <f t="shared" si="3"/>
        <v>12.500799999999984</v>
      </c>
      <c r="I18" s="320">
        <f t="shared" si="3"/>
        <v>9.500799999999984</v>
      </c>
    </row>
    <row r="19" spans="1:9" ht="19.5" customHeight="1">
      <c r="A19" s="196" t="s">
        <v>322</v>
      </c>
      <c r="B19" s="194" t="s">
        <v>82</v>
      </c>
      <c r="C19" s="316"/>
      <c r="D19" s="317"/>
      <c r="E19" s="316"/>
      <c r="F19" s="316"/>
      <c r="G19" s="317"/>
      <c r="H19" s="316"/>
      <c r="I19" s="316"/>
    </row>
    <row r="20" spans="1:9" ht="16.5" customHeight="1">
      <c r="A20" s="195" t="s">
        <v>62</v>
      </c>
      <c r="B20" s="194" t="s">
        <v>372</v>
      </c>
      <c r="C20" s="316">
        <v>20</v>
      </c>
      <c r="D20" s="316">
        <f>SUM(E20:I20)</f>
        <v>0</v>
      </c>
      <c r="E20" s="316">
        <v>0</v>
      </c>
      <c r="F20" s="316">
        <v>0</v>
      </c>
      <c r="G20" s="316">
        <v>0</v>
      </c>
      <c r="H20" s="316">
        <v>0</v>
      </c>
      <c r="I20" s="316">
        <v>0</v>
      </c>
    </row>
    <row r="21" spans="1:9" ht="16.5" customHeight="1">
      <c r="A21" s="195" t="s">
        <v>63</v>
      </c>
      <c r="B21" s="194" t="s">
        <v>722</v>
      </c>
      <c r="C21" s="316">
        <v>0</v>
      </c>
      <c r="D21" s="316">
        <f>SUM(E21:I21)</f>
        <v>23</v>
      </c>
      <c r="E21" s="316">
        <v>0</v>
      </c>
      <c r="F21" s="316">
        <v>15</v>
      </c>
      <c r="G21" s="316">
        <v>8</v>
      </c>
      <c r="H21" s="316">
        <v>0</v>
      </c>
      <c r="I21" s="316">
        <v>0</v>
      </c>
    </row>
    <row r="22" spans="1:9" ht="16.5" customHeight="1">
      <c r="A22" s="195"/>
      <c r="B22" s="226" t="s">
        <v>504</v>
      </c>
      <c r="C22" s="316">
        <f aca="true" t="shared" si="4" ref="C22:I22">SUM(C20:C21)</f>
        <v>20</v>
      </c>
      <c r="D22" s="317">
        <f t="shared" si="4"/>
        <v>23</v>
      </c>
      <c r="E22" s="316">
        <f t="shared" si="4"/>
        <v>0</v>
      </c>
      <c r="F22" s="316">
        <f t="shared" si="4"/>
        <v>15</v>
      </c>
      <c r="G22" s="317">
        <f t="shared" si="4"/>
        <v>8</v>
      </c>
      <c r="H22" s="316">
        <f t="shared" si="4"/>
        <v>0</v>
      </c>
      <c r="I22" s="316">
        <f t="shared" si="4"/>
        <v>0</v>
      </c>
    </row>
    <row r="23" spans="1:9" ht="19.5" customHeight="1">
      <c r="A23" s="196" t="s">
        <v>323</v>
      </c>
      <c r="B23" s="194" t="s">
        <v>459</v>
      </c>
      <c r="C23" s="319">
        <f aca="true" t="shared" si="5" ref="C23:I23">C18+C22</f>
        <v>8.970799999999988</v>
      </c>
      <c r="D23" s="320">
        <f t="shared" si="5"/>
        <v>66.3908</v>
      </c>
      <c r="E23" s="319">
        <f t="shared" si="5"/>
        <v>6.8907999999999845</v>
      </c>
      <c r="F23" s="319">
        <f t="shared" si="5"/>
        <v>19.500799999999984</v>
      </c>
      <c r="G23" s="320">
        <f t="shared" si="5"/>
        <v>18.000799999999984</v>
      </c>
      <c r="H23" s="319">
        <f t="shared" si="5"/>
        <v>12.500799999999984</v>
      </c>
      <c r="I23" s="319">
        <f t="shared" si="5"/>
        <v>9.500799999999984</v>
      </c>
    </row>
    <row r="24" spans="1:9" ht="19.5" customHeight="1">
      <c r="A24" s="196" t="s">
        <v>324</v>
      </c>
      <c r="B24" s="194" t="s">
        <v>498</v>
      </c>
      <c r="C24" s="316"/>
      <c r="D24" s="317"/>
      <c r="E24" s="316"/>
      <c r="F24" s="316"/>
      <c r="G24" s="317"/>
      <c r="H24" s="316"/>
      <c r="I24" s="316"/>
    </row>
    <row r="25" spans="1:9" ht="19.5" customHeight="1">
      <c r="A25" s="196"/>
      <c r="B25" s="194" t="s">
        <v>508</v>
      </c>
      <c r="C25" s="316">
        <v>10.74</v>
      </c>
      <c r="D25" s="316">
        <f>SUM(E25:I25)</f>
        <v>72.92</v>
      </c>
      <c r="E25" s="316">
        <v>13.42</v>
      </c>
      <c r="F25" s="316">
        <v>19.5</v>
      </c>
      <c r="G25" s="316">
        <v>18</v>
      </c>
      <c r="H25" s="316">
        <v>12.5</v>
      </c>
      <c r="I25" s="316">
        <v>9.5</v>
      </c>
    </row>
    <row r="26" spans="1:9" ht="19.5" customHeight="1">
      <c r="A26" s="196"/>
      <c r="B26" s="194" t="s">
        <v>505</v>
      </c>
      <c r="C26" s="316">
        <v>6.78</v>
      </c>
      <c r="D26" s="316">
        <f>SUM(E26:I26)</f>
        <v>9.25</v>
      </c>
      <c r="E26" s="316">
        <v>9.25</v>
      </c>
      <c r="F26" s="316">
        <v>0</v>
      </c>
      <c r="G26" s="316">
        <v>0</v>
      </c>
      <c r="H26" s="316">
        <v>0</v>
      </c>
      <c r="I26" s="316">
        <v>0</v>
      </c>
    </row>
    <row r="27" spans="1:9" ht="19.5" customHeight="1">
      <c r="A27" s="196"/>
      <c r="B27" s="226" t="s">
        <v>506</v>
      </c>
      <c r="C27" s="319">
        <f aca="true" t="shared" si="6" ref="C27:I27">SUM(C25:C26)</f>
        <v>17.52</v>
      </c>
      <c r="D27" s="320">
        <f t="shared" si="6"/>
        <v>82.17</v>
      </c>
      <c r="E27" s="319">
        <f t="shared" si="6"/>
        <v>22.67</v>
      </c>
      <c r="F27" s="319">
        <f t="shared" si="6"/>
        <v>19.5</v>
      </c>
      <c r="G27" s="320">
        <f t="shared" si="6"/>
        <v>18</v>
      </c>
      <c r="H27" s="319">
        <f t="shared" si="6"/>
        <v>12.5</v>
      </c>
      <c r="I27" s="319">
        <f t="shared" si="6"/>
        <v>9.5</v>
      </c>
    </row>
    <row r="28" spans="1:9" ht="19.5" customHeight="1">
      <c r="A28" s="196" t="s">
        <v>325</v>
      </c>
      <c r="B28" s="194" t="s">
        <v>580</v>
      </c>
      <c r="C28" s="316"/>
      <c r="D28" s="317"/>
      <c r="E28" s="316"/>
      <c r="F28" s="316"/>
      <c r="G28" s="317"/>
      <c r="H28" s="316"/>
      <c r="I28" s="316"/>
    </row>
    <row r="29" spans="1:9" ht="16.5" customHeight="1">
      <c r="A29" s="196"/>
      <c r="B29" s="194" t="s">
        <v>493</v>
      </c>
      <c r="C29" s="316">
        <v>7</v>
      </c>
      <c r="D29" s="316">
        <f>SUM(E29:I29)</f>
        <v>9</v>
      </c>
      <c r="E29" s="316">
        <v>9</v>
      </c>
      <c r="F29" s="316">
        <v>0</v>
      </c>
      <c r="G29" s="316">
        <v>0</v>
      </c>
      <c r="H29" s="316">
        <v>0</v>
      </c>
      <c r="I29" s="316">
        <v>0</v>
      </c>
    </row>
    <row r="30" spans="1:9" ht="16.5" customHeight="1">
      <c r="A30" s="196"/>
      <c r="B30" s="194" t="s">
        <v>581</v>
      </c>
      <c r="C30" s="316">
        <v>6.78</v>
      </c>
      <c r="D30" s="316">
        <f>SUM(E30:I30)</f>
        <v>6.78</v>
      </c>
      <c r="E30" s="316">
        <v>6.78</v>
      </c>
      <c r="F30" s="316">
        <v>0</v>
      </c>
      <c r="G30" s="316">
        <v>0</v>
      </c>
      <c r="H30" s="316">
        <v>0</v>
      </c>
      <c r="I30" s="316">
        <v>0</v>
      </c>
    </row>
    <row r="31" spans="1:9" ht="16.5" customHeight="1">
      <c r="A31" s="196"/>
      <c r="B31" s="194" t="s">
        <v>582</v>
      </c>
      <c r="C31" s="316">
        <v>117.06</v>
      </c>
      <c r="D31" s="316">
        <f>SUM(E31:I31)</f>
        <v>0</v>
      </c>
      <c r="E31" s="316">
        <v>0</v>
      </c>
      <c r="F31" s="316">
        <v>0</v>
      </c>
      <c r="G31" s="316">
        <v>0</v>
      </c>
      <c r="H31" s="316">
        <v>0</v>
      </c>
      <c r="I31" s="316">
        <v>0</v>
      </c>
    </row>
    <row r="32" spans="1:9" ht="16.5" customHeight="1">
      <c r="A32" s="191"/>
      <c r="B32" s="226" t="s">
        <v>502</v>
      </c>
      <c r="C32" s="325">
        <f aca="true" t="shared" si="7" ref="C32:I32">SUM(C29:C31)</f>
        <v>130.84</v>
      </c>
      <c r="D32" s="326">
        <f t="shared" si="7"/>
        <v>15.780000000000001</v>
      </c>
      <c r="E32" s="325">
        <f t="shared" si="7"/>
        <v>15.780000000000001</v>
      </c>
      <c r="F32" s="325">
        <f t="shared" si="7"/>
        <v>0</v>
      </c>
      <c r="G32" s="326">
        <f t="shared" si="7"/>
        <v>0</v>
      </c>
      <c r="H32" s="325">
        <f t="shared" si="7"/>
        <v>0</v>
      </c>
      <c r="I32" s="325">
        <f t="shared" si="7"/>
        <v>0</v>
      </c>
    </row>
    <row r="33" spans="1:9" ht="19.5" customHeight="1">
      <c r="A33" s="196" t="s">
        <v>275</v>
      </c>
      <c r="B33" s="194" t="s">
        <v>503</v>
      </c>
      <c r="C33" s="318">
        <f aca="true" t="shared" si="8" ref="C33:I33">SUM(C23)-SUM(C27)+SUM(C32)</f>
        <v>122.29079999999999</v>
      </c>
      <c r="D33" s="321">
        <f t="shared" si="8"/>
        <v>0.0007999999999981355</v>
      </c>
      <c r="E33" s="318">
        <f t="shared" si="8"/>
        <v>0.0007999999999839247</v>
      </c>
      <c r="F33" s="318">
        <f t="shared" si="8"/>
        <v>0.0007999999999839247</v>
      </c>
      <c r="G33" s="321">
        <f t="shared" si="8"/>
        <v>0.0007999999999839247</v>
      </c>
      <c r="H33" s="318">
        <f t="shared" si="8"/>
        <v>0.0007999999999839247</v>
      </c>
      <c r="I33" s="318">
        <f t="shared" si="8"/>
        <v>0.0007999999999839247</v>
      </c>
    </row>
    <row r="34" spans="1:9" ht="18.75" customHeight="1">
      <c r="A34" s="202"/>
      <c r="B34" s="8"/>
      <c r="C34" s="203"/>
      <c r="D34" s="203"/>
      <c r="E34" s="203"/>
      <c r="F34" s="203"/>
      <c r="G34" s="203"/>
      <c r="H34" s="203"/>
      <c r="I34" s="203"/>
    </row>
  </sheetData>
  <mergeCells count="2">
    <mergeCell ref="A2:I2"/>
    <mergeCell ref="A3:I3"/>
  </mergeCells>
  <printOptions/>
  <pageMargins left="0.75" right="0.25" top="0.5" bottom="0.25" header="0.5" footer="0.5"/>
  <pageSetup horizontalDpi="300" verticalDpi="300" orientation="portrait" paperSize="9" scale="95" r:id="rId1"/>
  <headerFooter alignWithMargins="0">
    <oddFooter>&amp;L&amp;"Tahoma,Regular"&amp;6&amp;F &amp;C&amp;"Tahoma,Regular"&amp;6&amp;A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zoomScale="85" zoomScaleNormal="85" workbookViewId="0" topLeftCell="A1">
      <selection activeCell="A1" sqref="A1"/>
    </sheetView>
  </sheetViews>
  <sheetFormatPr defaultColWidth="9.00390625" defaultRowHeight="12.75"/>
  <cols>
    <col min="1" max="1" width="4.125" style="47" customWidth="1"/>
    <col min="2" max="2" width="30.75390625" style="47" customWidth="1"/>
    <col min="3" max="3" width="9.50390625" style="47" customWidth="1"/>
    <col min="4" max="4" width="1.875" style="47" customWidth="1"/>
    <col min="5" max="5" width="9.625" style="47" customWidth="1"/>
    <col min="6" max="6" width="10.50390625" style="47" customWidth="1"/>
    <col min="7" max="7" width="2.375" style="47" customWidth="1"/>
    <col min="8" max="8" width="10.625" style="47" customWidth="1"/>
    <col min="9" max="9" width="4.00390625" style="47" customWidth="1"/>
    <col min="10" max="16384" width="9.00390625" style="47" customWidth="1"/>
  </cols>
  <sheetData>
    <row r="1" spans="1:8" ht="15.75">
      <c r="A1" s="128" t="s">
        <v>137</v>
      </c>
      <c r="B1" s="25"/>
      <c r="C1" s="111" t="s">
        <v>476</v>
      </c>
      <c r="D1" s="111"/>
      <c r="E1" s="25"/>
      <c r="F1" s="25"/>
      <c r="G1" s="25"/>
      <c r="H1" s="26" t="s">
        <v>496</v>
      </c>
    </row>
    <row r="2" spans="1:8" ht="15.75">
      <c r="A2" s="128"/>
      <c r="B2" s="25"/>
      <c r="C2" s="111"/>
      <c r="D2" s="111"/>
      <c r="E2" s="25"/>
      <c r="F2" s="25"/>
      <c r="G2" s="25"/>
      <c r="H2" s="129"/>
    </row>
    <row r="3" spans="1:8" ht="17.25">
      <c r="A3" s="367" t="s">
        <v>49</v>
      </c>
      <c r="B3" s="367"/>
      <c r="C3" s="367"/>
      <c r="D3" s="367"/>
      <c r="E3" s="367"/>
      <c r="F3" s="367"/>
      <c r="G3" s="367"/>
      <c r="H3" s="367"/>
    </row>
    <row r="4" spans="1:8" ht="17.25">
      <c r="A4" s="367" t="s">
        <v>124</v>
      </c>
      <c r="B4" s="367"/>
      <c r="C4" s="367"/>
      <c r="D4" s="367"/>
      <c r="E4" s="367"/>
      <c r="F4" s="367"/>
      <c r="G4" s="367"/>
      <c r="H4" s="367"/>
    </row>
    <row r="5" spans="1:8" ht="15.75">
      <c r="A5" s="25"/>
      <c r="B5" s="25"/>
      <c r="C5" s="25"/>
      <c r="D5" s="25"/>
      <c r="E5" s="25"/>
      <c r="F5" s="25"/>
      <c r="G5" s="25"/>
      <c r="H5" s="25"/>
    </row>
    <row r="6" spans="1:8" ht="17.25">
      <c r="A6" s="367" t="s">
        <v>360</v>
      </c>
      <c r="B6" s="367"/>
      <c r="C6" s="367"/>
      <c r="D6" s="367"/>
      <c r="E6" s="367"/>
      <c r="F6" s="367"/>
      <c r="G6" s="367"/>
      <c r="H6" s="367"/>
    </row>
    <row r="7" spans="1:8" ht="15.75">
      <c r="A7" s="25"/>
      <c r="B7" s="25"/>
      <c r="C7" s="25"/>
      <c r="D7" s="25"/>
      <c r="E7" s="25"/>
      <c r="F7" s="25"/>
      <c r="G7" s="25"/>
      <c r="H7" s="25"/>
    </row>
    <row r="8" spans="1:8" ht="17.25">
      <c r="A8" s="366" t="s">
        <v>625</v>
      </c>
      <c r="B8" s="366"/>
      <c r="C8" s="366"/>
      <c r="D8" s="366"/>
      <c r="E8" s="366"/>
      <c r="F8" s="366"/>
      <c r="G8" s="366"/>
      <c r="H8" s="366"/>
    </row>
    <row r="9" ht="15">
      <c r="H9" s="48" t="s">
        <v>55</v>
      </c>
    </row>
    <row r="10" spans="1:8" ht="15">
      <c r="A10" s="49"/>
      <c r="B10" s="50" t="s">
        <v>138</v>
      </c>
      <c r="C10" s="237" t="s">
        <v>7</v>
      </c>
      <c r="D10" s="237"/>
      <c r="E10" s="49"/>
      <c r="F10" s="51" t="s">
        <v>140</v>
      </c>
      <c r="G10" s="51"/>
      <c r="H10" s="49"/>
    </row>
    <row r="11" spans="1:7" ht="15">
      <c r="A11" s="52"/>
      <c r="B11" s="52"/>
      <c r="C11" s="109" t="s">
        <v>139</v>
      </c>
      <c r="D11" s="109"/>
      <c r="E11" s="52"/>
      <c r="F11" s="53" t="s">
        <v>220</v>
      </c>
      <c r="G11" s="52" t="s">
        <v>509</v>
      </c>
    </row>
    <row r="12" spans="1:8" ht="15.75" thickBot="1">
      <c r="A12" s="54"/>
      <c r="B12" s="55" t="s">
        <v>16</v>
      </c>
      <c r="C12" s="238" t="s">
        <v>17</v>
      </c>
      <c r="D12" s="238"/>
      <c r="E12" s="54"/>
      <c r="F12" s="55" t="s">
        <v>18</v>
      </c>
      <c r="G12" s="55"/>
      <c r="H12" s="54"/>
    </row>
    <row r="13" spans="1:7" ht="21" customHeight="1" thickTop="1">
      <c r="A13" s="107" t="s">
        <v>76</v>
      </c>
      <c r="B13" s="46" t="s">
        <v>723</v>
      </c>
      <c r="C13" s="56">
        <v>25.47</v>
      </c>
      <c r="D13" s="56"/>
      <c r="F13" s="56">
        <v>25.47</v>
      </c>
      <c r="G13" s="56"/>
    </row>
    <row r="14" spans="1:7" ht="21" customHeight="1">
      <c r="A14" s="107" t="s">
        <v>79</v>
      </c>
      <c r="B14" s="46" t="s">
        <v>388</v>
      </c>
      <c r="C14" s="56">
        <v>21.6</v>
      </c>
      <c r="D14" s="56"/>
      <c r="F14" s="56">
        <v>25.27</v>
      </c>
      <c r="G14" s="56"/>
    </row>
    <row r="15" spans="1:8" ht="21" customHeight="1">
      <c r="A15" s="107" t="s">
        <v>77</v>
      </c>
      <c r="B15" s="46" t="s">
        <v>380</v>
      </c>
      <c r="C15" s="140">
        <v>2.75</v>
      </c>
      <c r="D15" s="140"/>
      <c r="E15" s="206"/>
      <c r="F15" s="57">
        <v>4.27</v>
      </c>
      <c r="G15" s="57"/>
      <c r="H15" s="8"/>
    </row>
    <row r="16" spans="1:7" ht="21" customHeight="1">
      <c r="A16" s="204" t="s">
        <v>78</v>
      </c>
      <c r="B16" s="205" t="s">
        <v>497</v>
      </c>
      <c r="C16" s="140">
        <v>1.21</v>
      </c>
      <c r="D16" s="140"/>
      <c r="E16" s="206"/>
      <c r="F16" s="207">
        <v>0</v>
      </c>
      <c r="G16" s="207"/>
    </row>
    <row r="17" spans="1:7" ht="21" customHeight="1">
      <c r="A17" s="204" t="s">
        <v>175</v>
      </c>
      <c r="B17" s="205" t="s">
        <v>516</v>
      </c>
      <c r="C17" s="140">
        <v>2.36</v>
      </c>
      <c r="D17" s="140"/>
      <c r="E17" s="206"/>
      <c r="F17" s="207">
        <v>8</v>
      </c>
      <c r="G17" s="207"/>
    </row>
    <row r="18" spans="1:7" ht="21" customHeight="1">
      <c r="A18" s="204" t="s">
        <v>322</v>
      </c>
      <c r="B18" s="205" t="s">
        <v>695</v>
      </c>
      <c r="C18" s="57">
        <v>3.79</v>
      </c>
      <c r="D18" s="57"/>
      <c r="E18" s="206"/>
      <c r="F18" s="207">
        <v>6</v>
      </c>
      <c r="G18" s="207"/>
    </row>
    <row r="19" spans="1:8" ht="8.25" customHeight="1" thickBot="1">
      <c r="A19" s="54"/>
      <c r="B19" s="208"/>
      <c r="C19" s="209"/>
      <c r="D19" s="209"/>
      <c r="E19" s="54"/>
      <c r="F19" s="99"/>
      <c r="G19" s="99"/>
      <c r="H19" s="54"/>
    </row>
    <row r="20" spans="1:8" ht="15.75" thickTop="1">
      <c r="A20" s="52"/>
      <c r="B20" s="205"/>
      <c r="C20" s="140"/>
      <c r="D20" s="140"/>
      <c r="E20" s="52"/>
      <c r="F20" s="207"/>
      <c r="G20" s="207"/>
      <c r="H20" s="52"/>
    </row>
    <row r="21" spans="2:7" ht="15">
      <c r="B21" s="46"/>
      <c r="C21" s="56"/>
      <c r="D21" s="56"/>
      <c r="F21" s="57"/>
      <c r="G21" s="57"/>
    </row>
    <row r="22" spans="1:9" ht="15">
      <c r="A22" s="49"/>
      <c r="B22" s="49" t="s">
        <v>507</v>
      </c>
      <c r="C22" s="51" t="s">
        <v>144</v>
      </c>
      <c r="D22" s="51"/>
      <c r="E22" s="51" t="s">
        <v>145</v>
      </c>
      <c r="F22" s="51" t="s">
        <v>524</v>
      </c>
      <c r="G22" s="277"/>
      <c r="H22" s="51" t="s">
        <v>146</v>
      </c>
      <c r="I22" s="125"/>
    </row>
    <row r="23" spans="1:8" ht="15.75">
      <c r="A23" s="52"/>
      <c r="B23" s="52"/>
      <c r="C23" s="52"/>
      <c r="D23" s="52"/>
      <c r="E23" s="75"/>
      <c r="F23" s="126"/>
      <c r="G23" s="126"/>
      <c r="H23" s="53" t="s">
        <v>147</v>
      </c>
    </row>
    <row r="24" spans="1:8" ht="15">
      <c r="A24" s="101"/>
      <c r="B24" s="101"/>
      <c r="C24" s="97" t="s">
        <v>216</v>
      </c>
      <c r="D24" s="97"/>
      <c r="E24" s="97" t="s">
        <v>217</v>
      </c>
      <c r="F24" s="97" t="s">
        <v>218</v>
      </c>
      <c r="G24" s="97"/>
      <c r="H24" s="98" t="s">
        <v>219</v>
      </c>
    </row>
    <row r="25" spans="1:8" ht="21" customHeight="1">
      <c r="A25" s="107" t="s">
        <v>323</v>
      </c>
      <c r="B25" s="46" t="s">
        <v>721</v>
      </c>
      <c r="C25" s="57">
        <v>5</v>
      </c>
      <c r="D25" s="57"/>
      <c r="E25" s="57" t="s">
        <v>129</v>
      </c>
      <c r="F25" s="57">
        <v>0</v>
      </c>
      <c r="G25" s="241"/>
      <c r="H25" s="56">
        <f>SUM(C25:F25)</f>
        <v>5</v>
      </c>
    </row>
    <row r="26" spans="1:8" ht="21" customHeight="1">
      <c r="A26" s="107" t="s">
        <v>324</v>
      </c>
      <c r="B26" s="46" t="s">
        <v>619</v>
      </c>
      <c r="C26" s="57">
        <v>7</v>
      </c>
      <c r="D26" s="335" t="s">
        <v>95</v>
      </c>
      <c r="E26" s="57" t="s">
        <v>129</v>
      </c>
      <c r="F26" s="57">
        <v>0</v>
      </c>
      <c r="G26" s="241"/>
      <c r="H26" s="56">
        <f>SUM(C26:F26)</f>
        <v>7</v>
      </c>
    </row>
    <row r="27" spans="1:8" ht="21" customHeight="1">
      <c r="A27" s="107" t="s">
        <v>325</v>
      </c>
      <c r="B27" s="46" t="s">
        <v>620</v>
      </c>
      <c r="C27" s="57">
        <f>16-7</f>
        <v>9</v>
      </c>
      <c r="D27" s="57"/>
      <c r="E27" s="57" t="s">
        <v>129</v>
      </c>
      <c r="F27" s="57">
        <v>0</v>
      </c>
      <c r="G27" s="241"/>
      <c r="H27" s="56">
        <f>SUM(C27:F27)</f>
        <v>9</v>
      </c>
    </row>
    <row r="28" spans="1:8" ht="21" customHeight="1">
      <c r="A28" s="107" t="s">
        <v>275</v>
      </c>
      <c r="B28" s="46" t="s">
        <v>690</v>
      </c>
      <c r="C28" s="57">
        <v>9</v>
      </c>
      <c r="D28" s="57"/>
      <c r="E28" s="57">
        <v>36.5</v>
      </c>
      <c r="F28" s="57">
        <v>23</v>
      </c>
      <c r="G28" s="241"/>
      <c r="H28" s="56">
        <f>SUM(C28:F28)</f>
        <v>68.5</v>
      </c>
    </row>
    <row r="29" spans="1:8" ht="15.75" thickBot="1">
      <c r="A29" s="58"/>
      <c r="B29" s="58"/>
      <c r="C29" s="58"/>
      <c r="D29" s="58"/>
      <c r="E29" s="58"/>
      <c r="F29" s="58"/>
      <c r="G29" s="58"/>
      <c r="H29" s="58"/>
    </row>
    <row r="30" spans="1:8" ht="15.75" thickTop="1">
      <c r="A30" s="198"/>
      <c r="B30" s="198"/>
      <c r="C30" s="198"/>
      <c r="D30" s="198"/>
      <c r="E30" s="198"/>
      <c r="F30" s="198"/>
      <c r="G30" s="198"/>
      <c r="H30" s="198"/>
    </row>
    <row r="31" spans="1:8" ht="15.75">
      <c r="A31" s="335" t="s">
        <v>95</v>
      </c>
      <c r="B31" s="336" t="s">
        <v>733</v>
      </c>
      <c r="C31" s="198"/>
      <c r="D31" s="198"/>
      <c r="E31" s="198"/>
      <c r="F31" s="198"/>
      <c r="G31" s="198"/>
      <c r="H31" s="198"/>
    </row>
    <row r="32" spans="1:8" s="25" customFormat="1" ht="20.25" customHeight="1">
      <c r="A32" s="141"/>
      <c r="B32" s="141" t="s">
        <v>724</v>
      </c>
      <c r="C32" s="141"/>
      <c r="D32" s="141"/>
      <c r="E32" s="141"/>
      <c r="F32" s="141"/>
      <c r="G32" s="141"/>
      <c r="H32" s="141"/>
    </row>
    <row r="33" spans="1:8" s="25" customFormat="1" ht="15.75">
      <c r="A33" s="141"/>
      <c r="B33" s="141"/>
      <c r="C33" s="141"/>
      <c r="D33" s="141"/>
      <c r="E33" s="141"/>
      <c r="F33" s="141"/>
      <c r="G33" s="141"/>
      <c r="H33" s="141"/>
    </row>
    <row r="34" spans="1:8" s="25" customFormat="1" ht="15.75">
      <c r="A34" s="141"/>
      <c r="B34" s="141"/>
      <c r="C34" s="141"/>
      <c r="D34" s="141"/>
      <c r="E34" s="141"/>
      <c r="F34" s="141"/>
      <c r="G34" s="141"/>
      <c r="H34" s="141"/>
    </row>
    <row r="35" spans="1:8" s="25" customFormat="1" ht="15.75">
      <c r="A35" s="141"/>
      <c r="B35" s="141"/>
      <c r="C35" s="141"/>
      <c r="D35" s="141"/>
      <c r="E35" s="141"/>
      <c r="F35" s="141"/>
      <c r="G35" s="141"/>
      <c r="H35" s="141"/>
    </row>
    <row r="36" spans="1:8" s="25" customFormat="1" ht="15.75">
      <c r="A36" s="141"/>
      <c r="B36" s="141"/>
      <c r="C36" s="141"/>
      <c r="D36" s="141"/>
      <c r="E36" s="141"/>
      <c r="F36" s="141"/>
      <c r="G36" s="141"/>
      <c r="H36" s="141"/>
    </row>
    <row r="37" spans="1:8" s="25" customFormat="1" ht="15.75">
      <c r="A37" s="141"/>
      <c r="B37" s="141"/>
      <c r="C37" s="141"/>
      <c r="D37" s="141"/>
      <c r="E37" s="141"/>
      <c r="F37" s="141"/>
      <c r="G37" s="141"/>
      <c r="H37" s="141"/>
    </row>
    <row r="38" spans="1:8" s="25" customFormat="1" ht="15.75">
      <c r="A38" s="141"/>
      <c r="B38" s="141"/>
      <c r="C38" s="141"/>
      <c r="D38" s="141"/>
      <c r="E38" s="141"/>
      <c r="F38" s="141"/>
      <c r="G38" s="141"/>
      <c r="H38" s="141"/>
    </row>
    <row r="39" s="25" customFormat="1" ht="12" customHeight="1"/>
    <row r="40" s="25" customFormat="1" ht="15.75">
      <c r="A40" s="44"/>
    </row>
    <row r="41" s="25" customFormat="1" ht="15.75"/>
  </sheetData>
  <mergeCells count="4">
    <mergeCell ref="A8:H8"/>
    <mergeCell ref="A4:H4"/>
    <mergeCell ref="A6:H6"/>
    <mergeCell ref="A3:H3"/>
  </mergeCells>
  <printOptions/>
  <pageMargins left="0.75" right="0.25" top="0.75" bottom="0.25" header="0.5" footer="0.5"/>
  <pageSetup horizontalDpi="300" verticalDpi="300" orientation="portrait" paperSize="9" r:id="rId1"/>
  <headerFooter alignWithMargins="0">
    <oddFooter>&amp;L&amp;"Arial Narrow,Regular"&amp;7&amp;F &amp;C&amp;"Arial Narrow,Regular"&amp;7&amp;A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8"/>
  <sheetViews>
    <sheetView workbookViewId="0" topLeftCell="A1">
      <selection activeCell="A1" sqref="A1"/>
    </sheetView>
  </sheetViews>
  <sheetFormatPr defaultColWidth="9.00390625" defaultRowHeight="12.75"/>
  <cols>
    <col min="1" max="1" width="2.125" style="61" customWidth="1"/>
    <col min="2" max="2" width="16.625" style="61" customWidth="1"/>
    <col min="3" max="7" width="6.625" style="61" customWidth="1"/>
    <col min="8" max="8" width="2.375" style="61" customWidth="1"/>
    <col min="9" max="18" width="6.625" style="61" customWidth="1"/>
    <col min="19" max="16384" width="9.00390625" style="61" customWidth="1"/>
  </cols>
  <sheetData>
    <row r="1" spans="1:18" ht="15.75">
      <c r="A1" s="60" t="s">
        <v>137</v>
      </c>
      <c r="I1" s="369" t="s">
        <v>477</v>
      </c>
      <c r="J1" s="369"/>
      <c r="R1" s="26" t="s">
        <v>529</v>
      </c>
    </row>
    <row r="2" spans="1:9" ht="13.5">
      <c r="A2" s="60"/>
      <c r="I2" s="60"/>
    </row>
    <row r="3" spans="1:18" ht="18">
      <c r="A3" s="363" t="s">
        <v>270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</row>
    <row r="4" spans="1:15" ht="15.7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</row>
    <row r="5" spans="1:18" ht="15.75">
      <c r="A5" s="369" t="s">
        <v>623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</row>
    <row r="6" spans="1:18" ht="15.75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R6" s="131" t="s">
        <v>336</v>
      </c>
    </row>
    <row r="7" spans="1:18" ht="16.5" customHeight="1">
      <c r="A7" s="7"/>
      <c r="B7" s="7" t="s">
        <v>307</v>
      </c>
      <c r="C7" s="370" t="s">
        <v>696</v>
      </c>
      <c r="D7" s="368"/>
      <c r="E7" s="368"/>
      <c r="F7" s="368"/>
      <c r="G7" s="368"/>
      <c r="H7" s="7"/>
      <c r="I7" s="368" t="s">
        <v>697</v>
      </c>
      <c r="J7" s="368"/>
      <c r="K7" s="368"/>
      <c r="L7" s="368"/>
      <c r="M7" s="371"/>
      <c r="N7" s="368" t="s">
        <v>621</v>
      </c>
      <c r="O7" s="368"/>
      <c r="P7" s="368"/>
      <c r="Q7" s="368"/>
      <c r="R7" s="368"/>
    </row>
    <row r="8" spans="1:18" ht="16.5" customHeight="1">
      <c r="A8" s="9"/>
      <c r="B8" s="9" t="s">
        <v>308</v>
      </c>
      <c r="C8" s="221" t="s">
        <v>271</v>
      </c>
      <c r="D8" s="9" t="s">
        <v>381</v>
      </c>
      <c r="E8" s="9" t="s">
        <v>273</v>
      </c>
      <c r="F8" s="9" t="s">
        <v>274</v>
      </c>
      <c r="G8" s="9" t="s">
        <v>13</v>
      </c>
      <c r="H8" s="7"/>
      <c r="I8" s="9" t="s">
        <v>271</v>
      </c>
      <c r="J8" s="9" t="s">
        <v>381</v>
      </c>
      <c r="K8" s="9" t="s">
        <v>273</v>
      </c>
      <c r="L8" s="9" t="s">
        <v>274</v>
      </c>
      <c r="M8" s="220" t="s">
        <v>13</v>
      </c>
      <c r="N8" s="9" t="s">
        <v>271</v>
      </c>
      <c r="O8" s="9" t="s">
        <v>381</v>
      </c>
      <c r="P8" s="9" t="s">
        <v>273</v>
      </c>
      <c r="Q8" s="9" t="s">
        <v>274</v>
      </c>
      <c r="R8" s="9" t="s">
        <v>13</v>
      </c>
    </row>
    <row r="9" spans="1:18" ht="13.5">
      <c r="A9" s="9"/>
      <c r="B9" s="9"/>
      <c r="C9" s="221"/>
      <c r="D9" s="9" t="s">
        <v>272</v>
      </c>
      <c r="E9" s="9"/>
      <c r="F9" s="9"/>
      <c r="G9" s="9"/>
      <c r="H9" s="11"/>
      <c r="I9" s="9"/>
      <c r="J9" s="9" t="s">
        <v>272</v>
      </c>
      <c r="K9" s="9"/>
      <c r="L9" s="9"/>
      <c r="M9" s="220"/>
      <c r="N9" s="11"/>
      <c r="O9" s="11" t="s">
        <v>272</v>
      </c>
      <c r="P9" s="11"/>
      <c r="Q9" s="11"/>
      <c r="R9" s="11"/>
    </row>
    <row r="10" spans="1:18" s="246" customFormat="1" ht="14.25" thickBot="1">
      <c r="A10" s="242"/>
      <c r="B10" s="243" t="s">
        <v>16</v>
      </c>
      <c r="C10" s="245" t="s">
        <v>19</v>
      </c>
      <c r="D10" s="243" t="s">
        <v>20</v>
      </c>
      <c r="E10" s="243" t="s">
        <v>21</v>
      </c>
      <c r="F10" s="243" t="s">
        <v>22</v>
      </c>
      <c r="G10" s="243" t="s">
        <v>23</v>
      </c>
      <c r="H10" s="80"/>
      <c r="I10" s="243" t="s">
        <v>19</v>
      </c>
      <c r="J10" s="243" t="s">
        <v>20</v>
      </c>
      <c r="K10" s="243" t="s">
        <v>21</v>
      </c>
      <c r="L10" s="243" t="s">
        <v>22</v>
      </c>
      <c r="M10" s="244" t="s">
        <v>23</v>
      </c>
      <c r="N10" s="72" t="s">
        <v>57</v>
      </c>
      <c r="O10" s="72" t="s">
        <v>58</v>
      </c>
      <c r="P10" s="72" t="s">
        <v>59</v>
      </c>
      <c r="Q10" s="80" t="s">
        <v>60</v>
      </c>
      <c r="R10" s="80" t="s">
        <v>61</v>
      </c>
    </row>
    <row r="11" spans="1:13" s="1" customFormat="1" ht="13.5" thickTop="1">
      <c r="A11" s="113"/>
      <c r="B11" s="3"/>
      <c r="C11" s="227"/>
      <c r="D11" s="8"/>
      <c r="E11" s="218"/>
      <c r="F11" s="201"/>
      <c r="G11" s="217"/>
      <c r="H11" s="217"/>
      <c r="I11" s="8"/>
      <c r="J11" s="8"/>
      <c r="K11" s="218"/>
      <c r="L11" s="201"/>
      <c r="M11" s="219"/>
    </row>
    <row r="12" spans="1:13" s="1" customFormat="1" ht="12.75">
      <c r="A12" s="113"/>
      <c r="B12" s="3" t="s">
        <v>310</v>
      </c>
      <c r="C12" s="227"/>
      <c r="D12" s="8"/>
      <c r="E12" s="218"/>
      <c r="F12" s="201"/>
      <c r="G12" s="217"/>
      <c r="H12" s="217"/>
      <c r="I12" s="8"/>
      <c r="J12" s="8"/>
      <c r="K12" s="218"/>
      <c r="L12" s="201"/>
      <c r="M12" s="219"/>
    </row>
    <row r="13" spans="1:13" s="1" customFormat="1" ht="12.75">
      <c r="A13" s="113"/>
      <c r="B13" s="3" t="s">
        <v>311</v>
      </c>
      <c r="C13" s="227"/>
      <c r="D13" s="8"/>
      <c r="E13" s="218"/>
      <c r="F13" s="201"/>
      <c r="G13" s="217"/>
      <c r="H13" s="217"/>
      <c r="I13" s="8"/>
      <c r="J13" s="8"/>
      <c r="K13" s="218"/>
      <c r="L13" s="201"/>
      <c r="M13" s="219"/>
    </row>
    <row r="14" spans="1:13" s="1" customFormat="1" ht="16.5" customHeight="1">
      <c r="A14" s="113"/>
      <c r="B14" s="3" t="s">
        <v>309</v>
      </c>
      <c r="C14" s="227"/>
      <c r="D14" s="8"/>
      <c r="E14" s="218"/>
      <c r="F14" s="201"/>
      <c r="G14" s="217"/>
      <c r="H14" s="217"/>
      <c r="I14" s="8"/>
      <c r="J14" s="8"/>
      <c r="K14" s="218"/>
      <c r="L14" s="201"/>
      <c r="M14" s="219"/>
    </row>
    <row r="15" spans="1:19" s="1" customFormat="1" ht="16.5" customHeight="1">
      <c r="A15" s="113"/>
      <c r="B15" s="106" t="s">
        <v>331</v>
      </c>
      <c r="C15" s="342">
        <v>25.27</v>
      </c>
      <c r="D15" s="302" t="s">
        <v>167</v>
      </c>
      <c r="E15" s="274">
        <f>SUM(C15:D15)</f>
        <v>25.27</v>
      </c>
      <c r="F15" s="302">
        <v>0</v>
      </c>
      <c r="G15" s="274">
        <f>E15+F15</f>
        <v>25.27</v>
      </c>
      <c r="H15" s="340" t="s">
        <v>95</v>
      </c>
      <c r="I15" s="126">
        <v>9</v>
      </c>
      <c r="J15" s="302" t="s">
        <v>167</v>
      </c>
      <c r="K15" s="274">
        <f>SUM(I15:J15)</f>
        <v>9</v>
      </c>
      <c r="L15" s="302">
        <v>59.5</v>
      </c>
      <c r="M15" s="292">
        <f>K15+L15</f>
        <v>68.5</v>
      </c>
      <c r="N15" s="342">
        <v>9</v>
      </c>
      <c r="O15" s="302" t="s">
        <v>167</v>
      </c>
      <c r="P15" s="274">
        <f>SUM(N15:O15)</f>
        <v>9</v>
      </c>
      <c r="Q15" s="302" t="s">
        <v>167</v>
      </c>
      <c r="R15" s="274">
        <f>SUM(P15)+SUM(Q15)</f>
        <v>9</v>
      </c>
      <c r="S15" s="8"/>
    </row>
    <row r="16" spans="1:18" s="1" customFormat="1" ht="13.5" thickBot="1">
      <c r="A16" s="232"/>
      <c r="B16" s="233"/>
      <c r="C16" s="247"/>
      <c r="D16" s="234"/>
      <c r="E16" s="234"/>
      <c r="F16" s="236"/>
      <c r="G16" s="235"/>
      <c r="H16" s="235"/>
      <c r="I16" s="234"/>
      <c r="J16" s="234"/>
      <c r="K16" s="234"/>
      <c r="L16" s="236"/>
      <c r="M16" s="248"/>
      <c r="N16" s="235"/>
      <c r="O16" s="235"/>
      <c r="P16" s="235"/>
      <c r="Q16" s="235"/>
      <c r="R16" s="235"/>
    </row>
    <row r="17" spans="1:15" s="1" customFormat="1" ht="13.5" thickTop="1">
      <c r="A17" s="113"/>
      <c r="B17" s="3"/>
      <c r="C17" s="218"/>
      <c r="D17" s="217"/>
      <c r="E17" s="218"/>
      <c r="F17" s="217"/>
      <c r="G17" s="217"/>
      <c r="H17" s="217"/>
      <c r="I17" s="218"/>
      <c r="J17" s="218"/>
      <c r="K17" s="218"/>
      <c r="L17" s="104"/>
      <c r="M17" s="104"/>
      <c r="N17" s="105"/>
      <c r="O17" s="114"/>
    </row>
    <row r="18" spans="2:9" s="1" customFormat="1" ht="15.75">
      <c r="B18" s="341" t="s">
        <v>95</v>
      </c>
      <c r="C18" s="25" t="s">
        <v>740</v>
      </c>
      <c r="D18" s="146"/>
      <c r="F18" s="146"/>
      <c r="I18" s="146"/>
    </row>
  </sheetData>
  <mergeCells count="6">
    <mergeCell ref="N7:R7"/>
    <mergeCell ref="I1:J1"/>
    <mergeCell ref="C7:G7"/>
    <mergeCell ref="I7:M7"/>
    <mergeCell ref="A3:R3"/>
    <mergeCell ref="A5:R5"/>
  </mergeCells>
  <printOptions/>
  <pageMargins left="0.5118110236220472" right="0.2362204724409449" top="0.5905511811023623" bottom="0.2362204724409449" header="0.5118110236220472" footer="0.5118110236220472"/>
  <pageSetup horizontalDpi="300" verticalDpi="300" orientation="landscape" paperSize="9" scale="95" r:id="rId1"/>
  <headerFooter alignWithMargins="0">
    <oddFooter>&amp;L&amp;"Arial Narrow,Regular"&amp;7&amp;F &amp;C&amp;"Arial Narrow,Regular"&amp;7&amp;A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" sqref="A1"/>
    </sheetView>
  </sheetViews>
  <sheetFormatPr defaultColWidth="9.00390625" defaultRowHeight="12.75"/>
  <cols>
    <col min="1" max="1" width="3.625" style="61" customWidth="1"/>
    <col min="2" max="2" width="25.625" style="61" customWidth="1"/>
    <col min="3" max="3" width="15.625" style="61" customWidth="1"/>
    <col min="4" max="4" width="10.625" style="61" customWidth="1"/>
    <col min="5" max="5" width="14.625" style="61" customWidth="1"/>
    <col min="6" max="6" width="10.625" style="61" customWidth="1"/>
    <col min="7" max="8" width="14.625" style="61" customWidth="1"/>
    <col min="9" max="16384" width="9.00390625" style="61" customWidth="1"/>
  </cols>
  <sheetData>
    <row r="1" spans="1:8" ht="15.75">
      <c r="A1" s="60" t="s">
        <v>137</v>
      </c>
      <c r="E1" s="25" t="s">
        <v>706</v>
      </c>
      <c r="H1" s="26" t="s">
        <v>528</v>
      </c>
    </row>
    <row r="2" ht="10.5" customHeight="1">
      <c r="A2" s="60"/>
    </row>
    <row r="3" spans="1:8" s="25" customFormat="1" ht="15.75">
      <c r="A3" s="128"/>
      <c r="B3" s="372" t="s">
        <v>49</v>
      </c>
      <c r="C3" s="372"/>
      <c r="D3" s="372"/>
      <c r="E3" s="372"/>
      <c r="F3" s="372"/>
      <c r="G3" s="372"/>
      <c r="H3" s="372"/>
    </row>
    <row r="4" spans="1:8" s="25" customFormat="1" ht="15.75">
      <c r="A4" s="128"/>
      <c r="B4" s="372" t="s">
        <v>124</v>
      </c>
      <c r="C4" s="372"/>
      <c r="D4" s="372"/>
      <c r="E4" s="372"/>
      <c r="F4" s="372"/>
      <c r="G4" s="372"/>
      <c r="H4" s="372"/>
    </row>
    <row r="5" spans="1:8" s="25" customFormat="1" ht="15.75">
      <c r="A5" s="128"/>
      <c r="B5" s="372" t="s">
        <v>332</v>
      </c>
      <c r="C5" s="372"/>
      <c r="D5" s="372"/>
      <c r="E5" s="372"/>
      <c r="F5" s="372"/>
      <c r="G5" s="372"/>
      <c r="H5" s="372"/>
    </row>
    <row r="6" ht="10.5" customHeight="1">
      <c r="A6" s="60"/>
    </row>
    <row r="7" spans="1:8" ht="18">
      <c r="A7" s="363" t="s">
        <v>622</v>
      </c>
      <c r="B7" s="363"/>
      <c r="C7" s="363"/>
      <c r="D7" s="363"/>
      <c r="E7" s="363"/>
      <c r="F7" s="363"/>
      <c r="G7" s="363"/>
      <c r="H7" s="363"/>
    </row>
    <row r="8" spans="1:8" ht="15.75">
      <c r="A8" s="111"/>
      <c r="B8" s="111"/>
      <c r="C8" s="111"/>
      <c r="D8" s="111"/>
      <c r="E8" s="111"/>
      <c r="F8" s="111"/>
      <c r="H8" s="274" t="s">
        <v>336</v>
      </c>
    </row>
    <row r="9" spans="1:8" s="89" customFormat="1" ht="16.5" customHeight="1">
      <c r="A9" s="261" t="s">
        <v>50</v>
      </c>
      <c r="B9" s="261" t="s">
        <v>530</v>
      </c>
      <c r="C9" s="261" t="s">
        <v>532</v>
      </c>
      <c r="D9" s="261" t="s">
        <v>13</v>
      </c>
      <c r="E9" s="83" t="s">
        <v>535</v>
      </c>
      <c r="F9" s="83" t="s">
        <v>537</v>
      </c>
      <c r="G9" s="83" t="s">
        <v>539</v>
      </c>
      <c r="H9" s="83" t="s">
        <v>542</v>
      </c>
    </row>
    <row r="10" spans="1:8" s="89" customFormat="1" ht="16.5" customHeight="1">
      <c r="A10" s="262" t="s">
        <v>53</v>
      </c>
      <c r="B10" s="262" t="s">
        <v>531</v>
      </c>
      <c r="C10" s="262" t="s">
        <v>533</v>
      </c>
      <c r="D10" s="262" t="s">
        <v>609</v>
      </c>
      <c r="E10" s="86" t="s">
        <v>536</v>
      </c>
      <c r="F10" s="86" t="s">
        <v>538</v>
      </c>
      <c r="G10" s="86" t="s">
        <v>540</v>
      </c>
      <c r="H10" s="86" t="s">
        <v>543</v>
      </c>
    </row>
    <row r="11" spans="1:8" s="89" customFormat="1" ht="16.5">
      <c r="A11" s="263"/>
      <c r="B11" s="263"/>
      <c r="C11" s="263"/>
      <c r="D11" s="263" t="s">
        <v>534</v>
      </c>
      <c r="E11" s="88" t="s">
        <v>725</v>
      </c>
      <c r="F11" s="88" t="s">
        <v>15</v>
      </c>
      <c r="G11" s="88" t="s">
        <v>541</v>
      </c>
      <c r="H11" s="88" t="s">
        <v>544</v>
      </c>
    </row>
    <row r="12" spans="1:8" s="139" customFormat="1" ht="17.25" thickBot="1">
      <c r="A12" s="264" t="s">
        <v>16</v>
      </c>
      <c r="B12" s="273" t="s">
        <v>17</v>
      </c>
      <c r="C12" s="273" t="s">
        <v>18</v>
      </c>
      <c r="D12" s="265" t="s">
        <v>19</v>
      </c>
      <c r="E12" s="265" t="s">
        <v>20</v>
      </c>
      <c r="F12" s="265" t="s">
        <v>21</v>
      </c>
      <c r="G12" s="265" t="s">
        <v>22</v>
      </c>
      <c r="H12" s="265" t="s">
        <v>23</v>
      </c>
    </row>
    <row r="13" spans="1:4" s="89" customFormat="1" ht="12" customHeight="1" thickTop="1">
      <c r="A13" s="266"/>
      <c r="B13" s="267"/>
      <c r="C13" s="270"/>
      <c r="D13" s="84"/>
    </row>
    <row r="14" spans="1:6" s="89" customFormat="1" ht="14.25" customHeight="1">
      <c r="A14" s="266" t="s">
        <v>76</v>
      </c>
      <c r="B14" s="3" t="s">
        <v>589</v>
      </c>
      <c r="C14" s="9" t="s">
        <v>597</v>
      </c>
      <c r="D14" s="86">
        <v>3</v>
      </c>
      <c r="E14" s="85">
        <v>5</v>
      </c>
      <c r="F14" s="85" t="s">
        <v>599</v>
      </c>
    </row>
    <row r="15" spans="1:6" s="89" customFormat="1" ht="14.25" customHeight="1">
      <c r="A15" s="266"/>
      <c r="B15" s="3" t="s">
        <v>590</v>
      </c>
      <c r="C15" s="9" t="s">
        <v>596</v>
      </c>
      <c r="D15" s="86"/>
      <c r="E15" s="85"/>
      <c r="F15" s="85"/>
    </row>
    <row r="16" spans="1:6" s="89" customFormat="1" ht="14.25" customHeight="1">
      <c r="A16" s="266"/>
      <c r="B16" s="3" t="s">
        <v>591</v>
      </c>
      <c r="C16" s="217"/>
      <c r="D16" s="86"/>
      <c r="E16" s="85"/>
      <c r="F16" s="85"/>
    </row>
    <row r="17" spans="1:6" s="89" customFormat="1" ht="10.5" customHeight="1">
      <c r="A17" s="266"/>
      <c r="B17" s="3"/>
      <c r="C17" s="217"/>
      <c r="D17" s="86"/>
      <c r="E17" s="85"/>
      <c r="F17" s="85"/>
    </row>
    <row r="18" spans="1:6" s="89" customFormat="1" ht="14.25" customHeight="1">
      <c r="A18" s="266" t="s">
        <v>79</v>
      </c>
      <c r="B18" s="3" t="s">
        <v>698</v>
      </c>
      <c r="C18" s="9" t="s">
        <v>594</v>
      </c>
      <c r="D18" s="86">
        <v>4</v>
      </c>
      <c r="E18" s="85">
        <v>10</v>
      </c>
      <c r="F18" s="85" t="s">
        <v>699</v>
      </c>
    </row>
    <row r="19" spans="1:6" s="89" customFormat="1" ht="14.25" customHeight="1">
      <c r="A19" s="266"/>
      <c r="B19" s="3" t="s">
        <v>592</v>
      </c>
      <c r="C19" s="9" t="s">
        <v>595</v>
      </c>
      <c r="D19" s="86"/>
      <c r="E19" s="85"/>
      <c r="F19" s="85"/>
    </row>
    <row r="20" spans="1:6" s="89" customFormat="1" ht="10.5" customHeight="1">
      <c r="A20" s="266"/>
      <c r="B20" s="3"/>
      <c r="C20" s="217"/>
      <c r="D20" s="86"/>
      <c r="E20" s="85"/>
      <c r="F20" s="85"/>
    </row>
    <row r="21" spans="1:6" s="89" customFormat="1" ht="14.25" customHeight="1">
      <c r="A21" s="266" t="s">
        <v>77</v>
      </c>
      <c r="B21" s="1" t="s">
        <v>593</v>
      </c>
      <c r="C21" s="14" t="s">
        <v>598</v>
      </c>
      <c r="D21" s="86">
        <v>2</v>
      </c>
      <c r="E21" s="85">
        <v>7</v>
      </c>
      <c r="F21" s="85" t="s">
        <v>599</v>
      </c>
    </row>
    <row r="22" spans="1:5" s="89" customFormat="1" ht="14.25" customHeight="1">
      <c r="A22" s="266"/>
      <c r="B22" s="1" t="s">
        <v>221</v>
      </c>
      <c r="C22" s="14"/>
      <c r="D22" s="86"/>
      <c r="E22" s="85"/>
    </row>
    <row r="23" spans="1:5" s="89" customFormat="1" ht="10.5" customHeight="1">
      <c r="A23" s="266"/>
      <c r="B23" s="3"/>
      <c r="C23" s="217"/>
      <c r="D23" s="86"/>
      <c r="E23" s="85"/>
    </row>
    <row r="24" spans="1:8" s="89" customFormat="1" ht="10.5" customHeight="1" thickBot="1">
      <c r="A24" s="268"/>
      <c r="B24" s="233"/>
      <c r="C24" s="235"/>
      <c r="D24" s="272"/>
      <c r="E24" s="269"/>
      <c r="F24" s="269"/>
      <c r="G24" s="269"/>
      <c r="H24" s="269"/>
    </row>
    <row r="25" spans="1:8" s="1" customFormat="1" ht="9.75" customHeight="1" thickTop="1">
      <c r="A25" s="113"/>
      <c r="B25" s="3"/>
      <c r="C25" s="218"/>
      <c r="D25" s="217"/>
      <c r="E25" s="104"/>
      <c r="F25" s="104"/>
      <c r="G25" s="105"/>
      <c r="H25" s="114"/>
    </row>
    <row r="26" spans="1:8" s="1" customFormat="1" ht="12.75">
      <c r="A26" s="113"/>
      <c r="B26" s="3"/>
      <c r="C26" s="218"/>
      <c r="D26" s="217"/>
      <c r="E26" s="104"/>
      <c r="F26" s="104"/>
      <c r="G26" s="105"/>
      <c r="H26" s="114"/>
    </row>
    <row r="27" s="1" customFormat="1" ht="12.75"/>
  </sheetData>
  <mergeCells count="4">
    <mergeCell ref="B3:H3"/>
    <mergeCell ref="B4:H4"/>
    <mergeCell ref="B5:H5"/>
    <mergeCell ref="A7:H7"/>
  </mergeCells>
  <printOptions/>
  <pageMargins left="0.708661417322835" right="0.236220472440945" top="0.812992126" bottom="0.236220472440945" header="0.511811023622047" footer="0.511811023622047"/>
  <pageSetup horizontalDpi="300" verticalDpi="300" orientation="landscape" paperSize="9" r:id="rId1"/>
  <headerFooter alignWithMargins="0">
    <oddFooter>&amp;L&amp;"Arial Narrow,Regular"&amp;7&amp;F &amp;C&amp;"Arial Narrow,Regular"&amp;7&amp;A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30"/>
  <sheetViews>
    <sheetView workbookViewId="0" topLeftCell="A1">
      <selection activeCell="A1" sqref="A1"/>
    </sheetView>
  </sheetViews>
  <sheetFormatPr defaultColWidth="9.00390625" defaultRowHeight="12.75"/>
  <cols>
    <col min="1" max="1" width="3.125" style="62" customWidth="1"/>
    <col min="2" max="2" width="19.00390625" style="62" customWidth="1"/>
    <col min="3" max="3" width="6.75390625" style="62" customWidth="1"/>
    <col min="4" max="8" width="6.875" style="62" customWidth="1"/>
    <col min="9" max="9" width="7.125" style="62" customWidth="1"/>
    <col min="10" max="10" width="7.625" style="62" customWidth="1"/>
    <col min="11" max="11" width="1.37890625" style="62" bestFit="1" customWidth="1"/>
    <col min="12" max="12" width="8.25390625" style="62" customWidth="1"/>
    <col min="13" max="13" width="6.625" style="62" customWidth="1"/>
    <col min="14" max="14" width="5.625" style="62" customWidth="1"/>
    <col min="15" max="17" width="6.125" style="62" customWidth="1"/>
    <col min="18" max="18" width="1.4921875" style="62" customWidth="1"/>
    <col min="19" max="16384" width="9.00390625" style="62" customWidth="1"/>
  </cols>
  <sheetData>
    <row r="1" spans="1:17" ht="15.75">
      <c r="A1" s="60" t="s">
        <v>137</v>
      </c>
      <c r="B1" s="61"/>
      <c r="C1" s="61"/>
      <c r="D1" s="61"/>
      <c r="E1" s="61"/>
      <c r="F1" s="61"/>
      <c r="G1" s="61"/>
      <c r="H1" s="130" t="s">
        <v>710</v>
      </c>
      <c r="I1" s="61"/>
      <c r="J1" s="61"/>
      <c r="K1" s="61"/>
      <c r="L1" s="61"/>
      <c r="M1" s="61"/>
      <c r="N1" s="61"/>
      <c r="O1" s="61"/>
      <c r="Q1" s="129" t="s">
        <v>211</v>
      </c>
    </row>
    <row r="2" spans="1:17" ht="18" customHeight="1">
      <c r="A2" s="369" t="s">
        <v>626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</row>
    <row r="3" spans="1:17" ht="16.5">
      <c r="A3" s="375" t="s">
        <v>288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</row>
    <row r="4" spans="1:17" ht="16.5">
      <c r="A4" s="375" t="s">
        <v>286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</row>
    <row r="5" spans="1:17" ht="18" customHeight="1">
      <c r="A5" s="376" t="s">
        <v>287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</row>
    <row r="6" spans="1:17" ht="13.5">
      <c r="A6" s="100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Q6" s="64" t="s">
        <v>277</v>
      </c>
    </row>
    <row r="7" spans="1:17" ht="13.5">
      <c r="A7" s="68" t="s">
        <v>50</v>
      </c>
      <c r="B7" s="65" t="s">
        <v>51</v>
      </c>
      <c r="C7" s="351" t="s">
        <v>212</v>
      </c>
      <c r="D7" s="351"/>
      <c r="E7" s="351"/>
      <c r="F7" s="350" t="s">
        <v>149</v>
      </c>
      <c r="G7" s="350"/>
      <c r="H7" s="350"/>
      <c r="I7" s="350"/>
      <c r="J7" s="350"/>
      <c r="K7" s="350"/>
      <c r="L7" s="350"/>
      <c r="M7" s="351" t="s">
        <v>82</v>
      </c>
      <c r="N7" s="351"/>
      <c r="O7" s="351"/>
      <c r="P7" s="351"/>
      <c r="Q7" s="65" t="s">
        <v>140</v>
      </c>
    </row>
    <row r="8" spans="1:17" ht="13.5">
      <c r="A8" s="68" t="s">
        <v>53</v>
      </c>
      <c r="B8" s="67" t="s">
        <v>171</v>
      </c>
      <c r="C8" s="67" t="s">
        <v>52</v>
      </c>
      <c r="D8" s="67" t="s">
        <v>316</v>
      </c>
      <c r="E8" s="67" t="s">
        <v>150</v>
      </c>
      <c r="F8" s="374" t="s">
        <v>317</v>
      </c>
      <c r="G8" s="374"/>
      <c r="H8" s="67" t="s">
        <v>151</v>
      </c>
      <c r="I8" s="67" t="s">
        <v>152</v>
      </c>
      <c r="J8" s="67" t="s">
        <v>153</v>
      </c>
      <c r="K8" s="67"/>
      <c r="L8" s="67" t="s">
        <v>154</v>
      </c>
      <c r="M8" s="67" t="s">
        <v>155</v>
      </c>
      <c r="N8" s="67" t="s">
        <v>213</v>
      </c>
      <c r="O8" s="67" t="s">
        <v>176</v>
      </c>
      <c r="P8" s="67" t="s">
        <v>148</v>
      </c>
      <c r="Q8" s="67" t="s">
        <v>141</v>
      </c>
    </row>
    <row r="9" spans="2:17" ht="13.5">
      <c r="B9" s="67"/>
      <c r="C9" s="67"/>
      <c r="D9" s="67" t="s">
        <v>159</v>
      </c>
      <c r="E9" s="67" t="s">
        <v>156</v>
      </c>
      <c r="F9" s="374" t="s">
        <v>318</v>
      </c>
      <c r="G9" s="374"/>
      <c r="H9" s="67" t="s">
        <v>157</v>
      </c>
      <c r="I9" s="67" t="s">
        <v>158</v>
      </c>
      <c r="J9" s="67" t="s">
        <v>130</v>
      </c>
      <c r="K9" s="67"/>
      <c r="L9" s="67" t="s">
        <v>160</v>
      </c>
      <c r="M9" s="67" t="s">
        <v>321</v>
      </c>
      <c r="N9" s="67" t="s">
        <v>214</v>
      </c>
      <c r="O9" s="67" t="s">
        <v>177</v>
      </c>
      <c r="Q9" s="66"/>
    </row>
    <row r="10" spans="2:17" ht="13.5">
      <c r="B10" s="67"/>
      <c r="C10" s="67"/>
      <c r="D10" s="67" t="s">
        <v>163</v>
      </c>
      <c r="E10" s="67" t="s">
        <v>160</v>
      </c>
      <c r="F10" s="373" t="s">
        <v>319</v>
      </c>
      <c r="G10" s="373"/>
      <c r="H10" s="67" t="s">
        <v>161</v>
      </c>
      <c r="I10" s="67" t="s">
        <v>162</v>
      </c>
      <c r="J10" s="67" t="s">
        <v>375</v>
      </c>
      <c r="K10" s="67"/>
      <c r="L10" s="67" t="s">
        <v>487</v>
      </c>
      <c r="M10" s="66"/>
      <c r="N10" s="67"/>
      <c r="O10" s="67" t="s">
        <v>178</v>
      </c>
      <c r="P10" s="66"/>
      <c r="Q10" s="66"/>
    </row>
    <row r="11" spans="1:17" ht="13.5" customHeight="1">
      <c r="A11" s="66"/>
      <c r="B11" s="67"/>
      <c r="C11" s="67"/>
      <c r="D11" s="67" t="s">
        <v>54</v>
      </c>
      <c r="E11" s="67" t="s">
        <v>269</v>
      </c>
      <c r="F11" s="374"/>
      <c r="G11" s="374"/>
      <c r="H11" s="67" t="s">
        <v>164</v>
      </c>
      <c r="I11" s="67"/>
      <c r="J11" s="69" t="s">
        <v>148</v>
      </c>
      <c r="K11" s="69"/>
      <c r="L11" s="67" t="s">
        <v>488</v>
      </c>
      <c r="M11" s="66"/>
      <c r="N11" s="67"/>
      <c r="O11" s="67"/>
      <c r="P11" s="66"/>
      <c r="Q11" s="66"/>
    </row>
    <row r="12" spans="1:17" ht="13.5" customHeight="1">
      <c r="A12" s="70"/>
      <c r="B12" s="70"/>
      <c r="C12" s="212"/>
      <c r="D12" s="213"/>
      <c r="E12" s="212" t="s">
        <v>486</v>
      </c>
      <c r="F12" s="212" t="s">
        <v>165</v>
      </c>
      <c r="G12" s="212" t="s">
        <v>166</v>
      </c>
      <c r="H12" s="212"/>
      <c r="I12" s="212"/>
      <c r="J12" s="71"/>
      <c r="K12" s="71"/>
      <c r="L12" s="212" t="s">
        <v>320</v>
      </c>
      <c r="M12" s="70"/>
      <c r="N12" s="70"/>
      <c r="O12" s="70"/>
      <c r="P12" s="70"/>
      <c r="Q12" s="70"/>
    </row>
    <row r="13" spans="1:17" ht="14.25" thickBot="1">
      <c r="A13" s="72" t="s">
        <v>16</v>
      </c>
      <c r="B13" s="72" t="s">
        <v>17</v>
      </c>
      <c r="C13" s="72" t="s">
        <v>18</v>
      </c>
      <c r="D13" s="72" t="s">
        <v>19</v>
      </c>
      <c r="E13" s="72" t="s">
        <v>20</v>
      </c>
      <c r="F13" s="72" t="s">
        <v>21</v>
      </c>
      <c r="G13" s="72" t="s">
        <v>22</v>
      </c>
      <c r="H13" s="72" t="s">
        <v>23</v>
      </c>
      <c r="I13" s="348" t="s">
        <v>24</v>
      </c>
      <c r="J13" s="348" t="s">
        <v>45</v>
      </c>
      <c r="K13" s="72"/>
      <c r="L13" s="72" t="s">
        <v>46</v>
      </c>
      <c r="M13" s="72" t="s">
        <v>47</v>
      </c>
      <c r="N13" s="72" t="s">
        <v>57</v>
      </c>
      <c r="O13" s="72" t="s">
        <v>58</v>
      </c>
      <c r="P13" s="72" t="s">
        <v>59</v>
      </c>
      <c r="Q13" s="80" t="s">
        <v>60</v>
      </c>
    </row>
    <row r="14" s="1" customFormat="1" ht="13.5" thickTop="1"/>
    <row r="15" spans="1:18" s="1" customFormat="1" ht="12.75">
      <c r="A15" s="113" t="s">
        <v>445</v>
      </c>
      <c r="B15" s="3" t="s">
        <v>518</v>
      </c>
      <c r="C15" s="345">
        <v>2.36</v>
      </c>
      <c r="D15" s="345" t="s">
        <v>167</v>
      </c>
      <c r="E15" s="345">
        <v>-65.75</v>
      </c>
      <c r="F15" s="345" t="s">
        <v>167</v>
      </c>
      <c r="G15" s="345" t="s">
        <v>167</v>
      </c>
      <c r="H15" s="345" t="s">
        <v>167</v>
      </c>
      <c r="I15" s="345">
        <v>-60.11</v>
      </c>
      <c r="J15" s="345" t="s">
        <v>167</v>
      </c>
      <c r="K15" s="345"/>
      <c r="L15" s="345">
        <v>-5.64</v>
      </c>
      <c r="M15" s="345" t="s">
        <v>167</v>
      </c>
      <c r="N15" s="345" t="s">
        <v>167</v>
      </c>
      <c r="O15" s="345" t="s">
        <v>167</v>
      </c>
      <c r="P15" s="345" t="s">
        <v>167</v>
      </c>
      <c r="Q15" s="345">
        <v>8</v>
      </c>
      <c r="R15" s="278"/>
    </row>
    <row r="16" spans="1:18" s="1" customFormat="1" ht="21" customHeight="1">
      <c r="A16" s="113" t="s">
        <v>499</v>
      </c>
      <c r="B16" s="3" t="s">
        <v>627</v>
      </c>
      <c r="C16" s="345">
        <v>3.79</v>
      </c>
      <c r="D16" s="345" t="s">
        <v>167</v>
      </c>
      <c r="E16" s="345">
        <v>-66.11</v>
      </c>
      <c r="F16" s="345" t="s">
        <v>167</v>
      </c>
      <c r="G16" s="345" t="s">
        <v>167</v>
      </c>
      <c r="H16" s="345" t="s">
        <v>167</v>
      </c>
      <c r="I16" s="345">
        <v>-63.9</v>
      </c>
      <c r="J16" s="345" t="s">
        <v>167</v>
      </c>
      <c r="K16" s="345"/>
      <c r="L16" s="345">
        <v>-2.21</v>
      </c>
      <c r="M16" s="345" t="s">
        <v>167</v>
      </c>
      <c r="N16" s="345" t="s">
        <v>167</v>
      </c>
      <c r="O16" s="345" t="s">
        <v>167</v>
      </c>
      <c r="P16" s="345" t="s">
        <v>167</v>
      </c>
      <c r="Q16" s="345">
        <v>6</v>
      </c>
      <c r="R16" s="278"/>
    </row>
    <row r="17" spans="1:18" s="1" customFormat="1" ht="21" customHeight="1">
      <c r="A17" s="113" t="s">
        <v>446</v>
      </c>
      <c r="B17" s="3" t="s">
        <v>628</v>
      </c>
      <c r="C17" s="345">
        <v>10.74</v>
      </c>
      <c r="D17" s="345" t="s">
        <v>167</v>
      </c>
      <c r="E17" s="346">
        <v>-38.99</v>
      </c>
      <c r="F17" s="345" t="s">
        <v>167</v>
      </c>
      <c r="G17" s="345" t="s">
        <v>167</v>
      </c>
      <c r="H17" s="345">
        <v>21.15</v>
      </c>
      <c r="I17" s="347">
        <v>-53.36</v>
      </c>
      <c r="J17" s="347">
        <v>4.25</v>
      </c>
      <c r="K17" s="349"/>
      <c r="L17" s="347">
        <v>-11.03</v>
      </c>
      <c r="M17" s="345">
        <v>20</v>
      </c>
      <c r="N17" s="345" t="s">
        <v>167</v>
      </c>
      <c r="O17" s="345" t="s">
        <v>167</v>
      </c>
      <c r="P17" s="345" t="s">
        <v>167</v>
      </c>
      <c r="Q17" s="347">
        <v>124.06</v>
      </c>
      <c r="R17" s="359" t="s">
        <v>95</v>
      </c>
    </row>
    <row r="18" spans="1:18" s="115" customFormat="1" ht="21" customHeight="1">
      <c r="A18" s="113" t="s">
        <v>447</v>
      </c>
      <c r="B18" s="3" t="s">
        <v>741</v>
      </c>
      <c r="C18" s="345">
        <v>20.85</v>
      </c>
      <c r="D18" s="345" t="s">
        <v>167</v>
      </c>
      <c r="E18" s="345">
        <v>-272.96</v>
      </c>
      <c r="F18" s="345" t="s">
        <v>167</v>
      </c>
      <c r="G18" s="345" t="s">
        <v>167</v>
      </c>
      <c r="H18" s="345">
        <v>21.25</v>
      </c>
      <c r="I18" s="345">
        <v>-93.64</v>
      </c>
      <c r="J18" s="345">
        <v>19.91</v>
      </c>
      <c r="K18" s="345"/>
      <c r="L18" s="345">
        <v>-220.48</v>
      </c>
      <c r="M18" s="345">
        <v>40</v>
      </c>
      <c r="N18" s="345" t="s">
        <v>167</v>
      </c>
      <c r="O18" s="345">
        <v>10</v>
      </c>
      <c r="P18" s="345" t="s">
        <v>167</v>
      </c>
      <c r="Q18" s="345">
        <v>191.33</v>
      </c>
      <c r="R18" s="104"/>
    </row>
    <row r="19" spans="1:18" s="115" customFormat="1" ht="21" customHeight="1">
      <c r="A19" s="113" t="s">
        <v>448</v>
      </c>
      <c r="B19" s="3" t="s">
        <v>742</v>
      </c>
      <c r="C19" s="345">
        <v>72.92</v>
      </c>
      <c r="D19" s="345" t="s">
        <v>167</v>
      </c>
      <c r="E19" s="346">
        <v>126.89</v>
      </c>
      <c r="F19" s="345" t="s">
        <v>167</v>
      </c>
      <c r="G19" s="345" t="s">
        <v>167</v>
      </c>
      <c r="H19" s="346">
        <v>49.77</v>
      </c>
      <c r="I19" s="346">
        <v>-3.62</v>
      </c>
      <c r="J19" s="345">
        <v>37.35</v>
      </c>
      <c r="K19" s="346"/>
      <c r="L19" s="358">
        <v>43.92</v>
      </c>
      <c r="M19" s="345">
        <v>23</v>
      </c>
      <c r="N19" s="345" t="s">
        <v>167</v>
      </c>
      <c r="O19" s="345" t="s">
        <v>167</v>
      </c>
      <c r="P19" s="345" t="s">
        <v>167</v>
      </c>
      <c r="Q19" s="346">
        <v>9</v>
      </c>
      <c r="R19" s="104"/>
    </row>
    <row r="20" spans="1:18" s="115" customFormat="1" ht="21" customHeight="1">
      <c r="A20" s="113" t="s">
        <v>449</v>
      </c>
      <c r="B20" s="3" t="s">
        <v>629</v>
      </c>
      <c r="C20" s="345">
        <v>9</v>
      </c>
      <c r="D20" s="345" t="s">
        <v>167</v>
      </c>
      <c r="E20" s="346">
        <f>20.37+7.91</f>
        <v>28.28</v>
      </c>
      <c r="F20" s="345" t="s">
        <v>167</v>
      </c>
      <c r="G20" s="345" t="s">
        <v>167</v>
      </c>
      <c r="H20" s="345" t="s">
        <v>167</v>
      </c>
      <c r="I20" s="346">
        <f>20.37+7.91</f>
        <v>28.28</v>
      </c>
      <c r="J20" s="345" t="s">
        <v>167</v>
      </c>
      <c r="K20" s="346"/>
      <c r="L20" s="345" t="s">
        <v>167</v>
      </c>
      <c r="M20" s="345" t="s">
        <v>167</v>
      </c>
      <c r="N20" s="345" t="s">
        <v>167</v>
      </c>
      <c r="O20" s="345" t="s">
        <v>167</v>
      </c>
      <c r="P20" s="345" t="s">
        <v>167</v>
      </c>
      <c r="Q20" s="346">
        <v>9</v>
      </c>
      <c r="R20" s="104"/>
    </row>
    <row r="21" spans="1:17" ht="9" customHeight="1" thickBot="1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</row>
    <row r="22" spans="1:17" ht="9" customHeight="1" thickTop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Q22" s="61"/>
    </row>
    <row r="23" spans="1:15" s="61" customFormat="1" ht="15" customHeight="1">
      <c r="A23" s="148"/>
      <c r="B23" s="8" t="s">
        <v>743</v>
      </c>
      <c r="C23" s="66"/>
      <c r="D23" s="66"/>
      <c r="E23" s="66"/>
      <c r="F23" s="66"/>
      <c r="G23" s="66"/>
      <c r="H23" s="66"/>
      <c r="J23" s="66"/>
      <c r="K23" s="66"/>
      <c r="L23" s="66"/>
      <c r="M23" s="66"/>
      <c r="N23" s="343"/>
      <c r="O23" s="343"/>
    </row>
    <row r="24" spans="1:15" s="61" customFormat="1" ht="15" customHeight="1">
      <c r="A24" s="148"/>
      <c r="B24" s="309"/>
      <c r="C24" s="66"/>
      <c r="D24" s="299"/>
      <c r="E24" s="299"/>
      <c r="F24" s="299"/>
      <c r="G24" s="299"/>
      <c r="H24" s="299"/>
      <c r="I24" s="211"/>
      <c r="J24" s="66"/>
      <c r="K24" s="66"/>
      <c r="L24" s="66"/>
      <c r="M24" s="214"/>
      <c r="N24" s="343"/>
      <c r="O24" s="343"/>
    </row>
    <row r="25" spans="1:15" s="61" customFormat="1" ht="16.5" customHeight="1">
      <c r="A25" s="148"/>
      <c r="B25" s="308"/>
      <c r="C25" s="66"/>
      <c r="D25" s="66"/>
      <c r="E25" s="66"/>
      <c r="F25" s="66"/>
      <c r="G25" s="66"/>
      <c r="H25" s="66"/>
      <c r="J25" s="309"/>
      <c r="K25" s="66"/>
      <c r="L25" s="309"/>
      <c r="M25" s="210"/>
      <c r="N25" s="210"/>
      <c r="O25" s="210"/>
    </row>
    <row r="26" spans="1:8" s="61" customFormat="1" ht="15" customHeight="1">
      <c r="A26" s="211"/>
      <c r="B26" s="66"/>
      <c r="C26" s="66"/>
      <c r="D26" s="66"/>
      <c r="E26" s="66"/>
      <c r="F26" s="66"/>
      <c r="G26" s="66"/>
      <c r="H26" s="66"/>
    </row>
    <row r="27" spans="2:8" s="61" customFormat="1" ht="14.25" customHeight="1">
      <c r="B27" s="66"/>
      <c r="C27" s="66"/>
      <c r="D27" s="66"/>
      <c r="E27" s="66"/>
      <c r="F27" s="66"/>
      <c r="G27" s="66"/>
      <c r="H27" s="66"/>
    </row>
    <row r="28" spans="2:8" s="61" customFormat="1" ht="14.25" customHeight="1">
      <c r="B28" s="66"/>
      <c r="C28" s="66"/>
      <c r="D28" s="66"/>
      <c r="E28" s="66"/>
      <c r="F28" s="66"/>
      <c r="G28" s="66"/>
      <c r="H28" s="66"/>
    </row>
    <row r="29" spans="2:15" s="61" customFormat="1" ht="15" customHeight="1">
      <c r="B29" s="309"/>
      <c r="C29" s="66"/>
      <c r="D29" s="299"/>
      <c r="E29" s="299"/>
      <c r="F29" s="299"/>
      <c r="G29" s="299"/>
      <c r="H29" s="299"/>
      <c r="M29" s="210"/>
      <c r="N29" s="210"/>
      <c r="O29" s="210"/>
    </row>
    <row r="30" spans="1:18" ht="12.75">
      <c r="A30" s="113"/>
      <c r="B30" s="3"/>
      <c r="C30" s="104"/>
      <c r="D30" s="114"/>
      <c r="E30" s="1"/>
      <c r="F30" s="114"/>
      <c r="G30" s="114"/>
      <c r="H30" s="19"/>
      <c r="I30" s="19"/>
      <c r="J30" s="201"/>
      <c r="K30" s="201"/>
      <c r="L30" s="104"/>
      <c r="M30" s="105"/>
      <c r="N30" s="114"/>
      <c r="O30" s="114"/>
      <c r="P30" s="114"/>
      <c r="Q30" s="104"/>
      <c r="R30" s="147"/>
    </row>
  </sheetData>
  <mergeCells count="11">
    <mergeCell ref="A2:Q2"/>
    <mergeCell ref="A5:Q5"/>
    <mergeCell ref="F8:G8"/>
    <mergeCell ref="F7:L7"/>
    <mergeCell ref="C7:E7"/>
    <mergeCell ref="M7:P7"/>
    <mergeCell ref="A4:Q4"/>
    <mergeCell ref="F10:G10"/>
    <mergeCell ref="F11:G11"/>
    <mergeCell ref="F9:G9"/>
    <mergeCell ref="A3:Q3"/>
  </mergeCells>
  <printOptions/>
  <pageMargins left="0.75" right="0.15" top="0.5" bottom="0.25" header="0.5" footer="0.5"/>
  <pageSetup horizontalDpi="300" verticalDpi="300" orientation="landscape" paperSize="9" scale="95" r:id="rId2"/>
  <headerFooter alignWithMargins="0">
    <oddFooter>&amp;L&amp;"Arial Narrow,Regular"&amp;7&amp;F &amp;C&amp;"Arial Narrow,Regular"&amp;7&amp;A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7"/>
  <sheetViews>
    <sheetView zoomScale="85" zoomScaleNormal="85" workbookViewId="0" topLeftCell="A1">
      <selection activeCell="A1" sqref="A1"/>
    </sheetView>
  </sheetViews>
  <sheetFormatPr defaultColWidth="9.00390625" defaultRowHeight="12.75"/>
  <cols>
    <col min="1" max="1" width="3.00390625" style="47" customWidth="1"/>
    <col min="2" max="2" width="32.75390625" style="47" customWidth="1"/>
    <col min="3" max="3" width="5.625" style="47" customWidth="1"/>
    <col min="4" max="4" width="10.625" style="47" customWidth="1"/>
    <col min="5" max="5" width="2.875" style="47" customWidth="1"/>
    <col min="6" max="6" width="11.50390625" style="47" customWidth="1"/>
    <col min="7" max="7" width="10.625" style="47" customWidth="1"/>
    <col min="8" max="16384" width="9.00390625" style="47" customWidth="1"/>
  </cols>
  <sheetData>
    <row r="1" spans="1:7" ht="18.75" customHeight="1">
      <c r="A1" s="25"/>
      <c r="B1" s="25"/>
      <c r="C1" s="27" t="s">
        <v>478</v>
      </c>
      <c r="D1" s="25"/>
      <c r="E1" s="25"/>
      <c r="F1" s="25"/>
      <c r="G1" s="26" t="s">
        <v>215</v>
      </c>
    </row>
    <row r="2" spans="1:7" ht="15.75">
      <c r="A2" s="25"/>
      <c r="B2" s="25"/>
      <c r="C2" s="25"/>
      <c r="D2" s="25"/>
      <c r="E2" s="25"/>
      <c r="F2" s="25"/>
      <c r="G2" s="25"/>
    </row>
    <row r="3" spans="1:7" ht="18" customHeight="1">
      <c r="A3" s="25"/>
      <c r="B3" s="25"/>
      <c r="C3" s="25"/>
      <c r="D3" s="25"/>
      <c r="E3" s="25"/>
      <c r="F3" s="25"/>
      <c r="G3" s="26"/>
    </row>
    <row r="4" spans="1:7" ht="15.75">
      <c r="A4" s="372" t="s">
        <v>636</v>
      </c>
      <c r="B4" s="372"/>
      <c r="C4" s="372"/>
      <c r="D4" s="372"/>
      <c r="E4" s="372"/>
      <c r="F4" s="372"/>
      <c r="G4" s="372"/>
    </row>
    <row r="5" spans="1:7" ht="15.75">
      <c r="A5" s="43"/>
      <c r="B5" s="43"/>
      <c r="C5" s="43"/>
      <c r="D5" s="43"/>
      <c r="E5" s="43"/>
      <c r="F5" s="43"/>
      <c r="G5" s="43"/>
    </row>
    <row r="6" spans="1:7" s="89" customFormat="1" ht="16.5">
      <c r="A6" s="372" t="s">
        <v>124</v>
      </c>
      <c r="B6" s="372"/>
      <c r="C6" s="372"/>
      <c r="D6" s="372"/>
      <c r="E6" s="372"/>
      <c r="F6" s="372"/>
      <c r="G6" s="372"/>
    </row>
    <row r="7" spans="1:7" s="89" customFormat="1" ht="16.5">
      <c r="A7" s="372" t="s">
        <v>49</v>
      </c>
      <c r="B7" s="372"/>
      <c r="C7" s="372"/>
      <c r="D7" s="372"/>
      <c r="E7" s="372"/>
      <c r="F7" s="372"/>
      <c r="G7" s="372"/>
    </row>
    <row r="8" spans="1:7" ht="15" customHeight="1">
      <c r="A8" s="372"/>
      <c r="B8" s="372"/>
      <c r="C8" s="372"/>
      <c r="D8" s="372"/>
      <c r="E8" s="372"/>
      <c r="F8" s="372"/>
      <c r="G8" s="372"/>
    </row>
    <row r="9" spans="1:7" ht="15.75">
      <c r="A9" s="372" t="s">
        <v>332</v>
      </c>
      <c r="B9" s="372"/>
      <c r="C9" s="372"/>
      <c r="D9" s="372"/>
      <c r="E9" s="372"/>
      <c r="F9" s="372"/>
      <c r="G9" s="372"/>
    </row>
    <row r="11" ht="15">
      <c r="G11" s="59" t="s">
        <v>168</v>
      </c>
    </row>
    <row r="12" ht="6" customHeight="1"/>
    <row r="13" spans="1:7" ht="15">
      <c r="A13" s="49"/>
      <c r="B13" s="49" t="s">
        <v>8</v>
      </c>
      <c r="C13" s="49"/>
      <c r="D13" s="108" t="s">
        <v>169</v>
      </c>
      <c r="E13" s="108"/>
      <c r="F13" s="108" t="s">
        <v>170</v>
      </c>
      <c r="G13" s="74" t="s">
        <v>268</v>
      </c>
    </row>
    <row r="14" spans="1:7" ht="15">
      <c r="A14" s="52"/>
      <c r="B14" s="52"/>
      <c r="C14" s="52"/>
      <c r="D14" s="109" t="s">
        <v>171</v>
      </c>
      <c r="E14" s="109"/>
      <c r="F14" s="109" t="s">
        <v>172</v>
      </c>
      <c r="G14" s="109"/>
    </row>
    <row r="15" spans="1:7" ht="15.75" thickBot="1">
      <c r="A15" s="54"/>
      <c r="B15" s="54"/>
      <c r="C15" s="54"/>
      <c r="D15" s="110"/>
      <c r="E15" s="110"/>
      <c r="F15" s="110" t="s">
        <v>171</v>
      </c>
      <c r="G15" s="110"/>
    </row>
    <row r="16" ht="15.75" thickTop="1"/>
    <row r="17" spans="1:7" ht="21" customHeight="1" hidden="1">
      <c r="A17" s="76" t="s">
        <v>79</v>
      </c>
      <c r="B17" s="47" t="s">
        <v>173</v>
      </c>
      <c r="D17" s="47">
        <v>15.02</v>
      </c>
      <c r="F17" s="77" t="s">
        <v>167</v>
      </c>
      <c r="G17" s="47">
        <f>SUM(D17:F17)</f>
        <v>15.02</v>
      </c>
    </row>
    <row r="18" spans="1:7" ht="21" customHeight="1" hidden="1">
      <c r="A18" s="76"/>
      <c r="B18" s="47" t="s">
        <v>142</v>
      </c>
      <c r="D18" s="47">
        <v>8.35</v>
      </c>
      <c r="F18" s="77" t="s">
        <v>167</v>
      </c>
      <c r="G18" s="47">
        <f>SUM(D18:F18)</f>
        <v>8.35</v>
      </c>
    </row>
    <row r="19" ht="21" customHeight="1" hidden="1">
      <c r="A19" s="76"/>
    </row>
    <row r="20" spans="1:7" ht="21" customHeight="1" hidden="1">
      <c r="A20" s="76" t="s">
        <v>77</v>
      </c>
      <c r="B20" s="47" t="s">
        <v>174</v>
      </c>
      <c r="D20" s="47">
        <v>20.35</v>
      </c>
      <c r="F20" s="77" t="s">
        <v>167</v>
      </c>
      <c r="G20" s="47">
        <f>SUM(D20:F20)</f>
        <v>20.35</v>
      </c>
    </row>
    <row r="21" spans="1:7" ht="21" customHeight="1" hidden="1">
      <c r="A21" s="76"/>
      <c r="B21" s="47" t="s">
        <v>143</v>
      </c>
      <c r="D21" s="47">
        <v>6.08</v>
      </c>
      <c r="F21" s="77" t="s">
        <v>167</v>
      </c>
      <c r="G21" s="47">
        <f>SUM(D21:F21)</f>
        <v>6.08</v>
      </c>
    </row>
    <row r="22" ht="21" customHeight="1" hidden="1">
      <c r="A22" s="76"/>
    </row>
    <row r="23" spans="1:7" ht="21" customHeight="1">
      <c r="A23" s="76" t="s">
        <v>76</v>
      </c>
      <c r="B23" s="47" t="s">
        <v>637</v>
      </c>
      <c r="D23" s="47">
        <v>8</v>
      </c>
      <c r="F23" s="77"/>
      <c r="G23" s="47">
        <f>SUM(D23:F23)</f>
        <v>8</v>
      </c>
    </row>
    <row r="24" spans="1:7" ht="24" customHeight="1">
      <c r="A24" s="76"/>
      <c r="B24" s="47" t="s">
        <v>631</v>
      </c>
      <c r="D24" s="47">
        <v>5.52</v>
      </c>
      <c r="F24" s="77" t="s">
        <v>167</v>
      </c>
      <c r="G24" s="47">
        <f>SUM(D24:F24)</f>
        <v>5.52</v>
      </c>
    </row>
    <row r="25" spans="1:6" ht="15">
      <c r="A25" s="76"/>
      <c r="F25" s="77"/>
    </row>
    <row r="26" spans="1:7" ht="15">
      <c r="A26" s="76" t="s">
        <v>79</v>
      </c>
      <c r="B26" s="47" t="s">
        <v>632</v>
      </c>
      <c r="D26" s="47">
        <v>5</v>
      </c>
      <c r="F26" s="77" t="s">
        <v>167</v>
      </c>
      <c r="G26" s="47">
        <f>SUM(D26:F26)</f>
        <v>5</v>
      </c>
    </row>
    <row r="27" spans="1:7" ht="24" customHeight="1">
      <c r="A27" s="78"/>
      <c r="B27" s="47" t="s">
        <v>633</v>
      </c>
      <c r="D27" s="47">
        <v>7</v>
      </c>
      <c r="E27" s="337" t="s">
        <v>95</v>
      </c>
      <c r="F27" s="77" t="s">
        <v>167</v>
      </c>
      <c r="G27" s="47">
        <v>7</v>
      </c>
    </row>
    <row r="28" spans="1:6" ht="17.25" customHeight="1">
      <c r="A28" s="78"/>
      <c r="F28" s="77"/>
    </row>
    <row r="29" spans="1:7" ht="15">
      <c r="A29" s="78" t="s">
        <v>77</v>
      </c>
      <c r="B29" s="47" t="s">
        <v>634</v>
      </c>
      <c r="D29" s="47">
        <v>20.85</v>
      </c>
      <c r="F29" s="77" t="s">
        <v>167</v>
      </c>
      <c r="G29" s="47">
        <f>SUM(D29:F29)</f>
        <v>20.85</v>
      </c>
    </row>
    <row r="30" ht="15">
      <c r="A30" s="76"/>
    </row>
    <row r="31" spans="1:7" ht="18" customHeight="1">
      <c r="A31" s="78" t="s">
        <v>78</v>
      </c>
      <c r="B31" s="47" t="s">
        <v>726</v>
      </c>
      <c r="D31" s="47">
        <v>68.5</v>
      </c>
      <c r="F31" s="77" t="s">
        <v>167</v>
      </c>
      <c r="G31" s="47">
        <f>SUM(D31:F31)</f>
        <v>68.5</v>
      </c>
    </row>
    <row r="32" spans="1:6" ht="15">
      <c r="A32" s="78"/>
      <c r="F32" s="77"/>
    </row>
    <row r="33" spans="1:7" ht="15">
      <c r="A33" s="76" t="s">
        <v>175</v>
      </c>
      <c r="B33" s="47" t="s">
        <v>635</v>
      </c>
      <c r="D33" s="47">
        <v>9</v>
      </c>
      <c r="F33" s="77" t="s">
        <v>167</v>
      </c>
      <c r="G33" s="47">
        <f>SUM(D33:F33)</f>
        <v>9</v>
      </c>
    </row>
    <row r="34" spans="1:7" ht="15.75" thickBot="1">
      <c r="A34" s="54"/>
      <c r="B34" s="54"/>
      <c r="C34" s="54"/>
      <c r="D34" s="54"/>
      <c r="E34" s="54"/>
      <c r="F34" s="79"/>
      <c r="G34" s="54"/>
    </row>
    <row r="35" ht="12" customHeight="1" thickTop="1"/>
    <row r="36" ht="15.75">
      <c r="B36" s="25" t="s">
        <v>727</v>
      </c>
    </row>
    <row r="37" spans="1:2" ht="21" customHeight="1">
      <c r="A37" s="338" t="s">
        <v>95</v>
      </c>
      <c r="B37" s="25" t="s">
        <v>734</v>
      </c>
    </row>
  </sheetData>
  <mergeCells count="5">
    <mergeCell ref="A4:G4"/>
    <mergeCell ref="A8:G8"/>
    <mergeCell ref="A9:G9"/>
    <mergeCell ref="A6:G6"/>
    <mergeCell ref="A7:G7"/>
  </mergeCells>
  <printOptions/>
  <pageMargins left="0.75" right="0.25" top="1" bottom="0.25" header="0.5" footer="0.5"/>
  <pageSetup horizontalDpi="300" verticalDpi="300" orientation="portrait" paperSize="9" r:id="rId1"/>
  <headerFooter alignWithMargins="0">
    <oddFooter>&amp;L&amp;"Tahoma,Regular"&amp;6&amp;F &amp;C&amp;"Tahoma,Regular"&amp;6&amp;A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28"/>
  <sheetViews>
    <sheetView workbookViewId="0" topLeftCell="A1">
      <selection activeCell="A1" sqref="A1"/>
    </sheetView>
  </sheetViews>
  <sheetFormatPr defaultColWidth="9.00390625" defaultRowHeight="12.75"/>
  <cols>
    <col min="1" max="1" width="3.00390625" style="96" customWidth="1"/>
    <col min="2" max="2" width="9.625" style="0" customWidth="1"/>
    <col min="3" max="3" width="7.125" style="0" customWidth="1"/>
    <col min="4" max="4" width="8.125" style="0" customWidth="1"/>
    <col min="5" max="5" width="6.625" style="0" customWidth="1"/>
    <col min="6" max="6" width="5.625" style="0" customWidth="1"/>
    <col min="7" max="7" width="6.125" style="0" customWidth="1"/>
    <col min="8" max="8" width="6.875" style="0" bestFit="1" customWidth="1"/>
    <col min="9" max="9" width="6.375" style="0" customWidth="1"/>
    <col min="10" max="11" width="6.625" style="0" customWidth="1"/>
    <col min="12" max="12" width="7.125" style="0" customWidth="1"/>
    <col min="13" max="14" width="6.125" style="0" customWidth="1"/>
    <col min="15" max="17" width="6.625" style="0" customWidth="1"/>
    <col min="18" max="18" width="5.625" style="0" customWidth="1"/>
    <col min="19" max="19" width="5.75390625" style="0" customWidth="1"/>
  </cols>
  <sheetData>
    <row r="1" spans="1:19" ht="15.75">
      <c r="A1" s="21"/>
      <c r="B1" s="1"/>
      <c r="C1" s="1"/>
      <c r="D1" s="1"/>
      <c r="G1" s="16"/>
      <c r="H1" s="1"/>
      <c r="J1" s="27" t="s">
        <v>479</v>
      </c>
      <c r="K1" s="1"/>
      <c r="S1" s="26" t="s">
        <v>276</v>
      </c>
    </row>
    <row r="2" spans="1:12" ht="12.75">
      <c r="A2" s="21"/>
      <c r="B2" s="1"/>
      <c r="C2" s="1"/>
      <c r="D2" s="1"/>
      <c r="F2" s="1"/>
      <c r="G2" s="1"/>
      <c r="H2" s="1"/>
      <c r="I2" s="1"/>
      <c r="J2" s="1"/>
      <c r="K2" s="1"/>
      <c r="L2" s="1"/>
    </row>
    <row r="3" spans="1:19" ht="15.75">
      <c r="A3" s="372" t="s">
        <v>638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</row>
    <row r="4" spans="1:19" ht="15.75">
      <c r="A4" s="372" t="s">
        <v>266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</row>
    <row r="5" spans="1:12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9" ht="12.75">
      <c r="A6" s="354" t="s">
        <v>124</v>
      </c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4"/>
      <c r="R6" s="354"/>
      <c r="S6" s="354"/>
    </row>
    <row r="7" spans="1:19" ht="15" customHeight="1">
      <c r="A7" s="354" t="s">
        <v>49</v>
      </c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4"/>
      <c r="R7" s="354"/>
      <c r="S7" s="354"/>
    </row>
    <row r="8" spans="1:19" ht="18" customHeight="1">
      <c r="A8" s="355" t="s">
        <v>48</v>
      </c>
      <c r="B8" s="355"/>
      <c r="C8" s="355"/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55"/>
      <c r="P8" s="355"/>
      <c r="Q8" s="355"/>
      <c r="R8" s="355"/>
      <c r="S8" s="355"/>
    </row>
    <row r="9" spans="1:12" ht="18" customHeight="1">
      <c r="A9" s="2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9" ht="12.75">
      <c r="A10" s="90"/>
      <c r="B10" s="17" t="s">
        <v>8</v>
      </c>
      <c r="C10" s="17" t="s">
        <v>188</v>
      </c>
      <c r="D10" s="17" t="s">
        <v>37</v>
      </c>
      <c r="E10" s="17" t="s">
        <v>43</v>
      </c>
      <c r="F10" s="353" t="s">
        <v>182</v>
      </c>
      <c r="G10" s="353"/>
      <c r="H10" s="17" t="s">
        <v>285</v>
      </c>
      <c r="I10" s="17" t="s">
        <v>258</v>
      </c>
      <c r="J10" s="17" t="s">
        <v>3</v>
      </c>
      <c r="K10" s="356" t="s">
        <v>35</v>
      </c>
      <c r="L10" s="356"/>
      <c r="M10" s="353" t="s">
        <v>282</v>
      </c>
      <c r="N10" s="353"/>
      <c r="O10" s="353"/>
      <c r="P10" s="17" t="s">
        <v>640</v>
      </c>
      <c r="Q10" s="17" t="s">
        <v>3</v>
      </c>
      <c r="R10" s="356" t="s">
        <v>38</v>
      </c>
      <c r="S10" s="356"/>
    </row>
    <row r="11" spans="1:19" ht="12.75">
      <c r="A11" s="20"/>
      <c r="B11" s="8"/>
      <c r="C11" s="14" t="s">
        <v>327</v>
      </c>
      <c r="D11" s="14" t="s">
        <v>190</v>
      </c>
      <c r="E11" s="14" t="s">
        <v>44</v>
      </c>
      <c r="F11" s="14" t="s">
        <v>100</v>
      </c>
      <c r="G11" s="14" t="s">
        <v>98</v>
      </c>
      <c r="H11" s="14" t="s">
        <v>241</v>
      </c>
      <c r="I11" s="14" t="s">
        <v>259</v>
      </c>
      <c r="J11" s="14" t="s">
        <v>7</v>
      </c>
      <c r="K11" s="352" t="s">
        <v>517</v>
      </c>
      <c r="L11" s="352"/>
      <c r="M11" s="14" t="s">
        <v>283</v>
      </c>
      <c r="N11" s="14" t="s">
        <v>245</v>
      </c>
      <c r="O11" s="14" t="s">
        <v>609</v>
      </c>
      <c r="P11" s="14" t="s">
        <v>7</v>
      </c>
      <c r="Q11" s="14" t="s">
        <v>7</v>
      </c>
      <c r="R11" s="377" t="s">
        <v>185</v>
      </c>
      <c r="S11" s="377"/>
    </row>
    <row r="12" spans="1:19" ht="12.75">
      <c r="A12" s="20"/>
      <c r="B12" s="91"/>
      <c r="C12" s="14" t="s">
        <v>326</v>
      </c>
      <c r="D12" s="14" t="s">
        <v>193</v>
      </c>
      <c r="E12" s="14" t="s">
        <v>39</v>
      </c>
      <c r="F12" s="14"/>
      <c r="G12" s="14"/>
      <c r="H12" s="14" t="s">
        <v>123</v>
      </c>
      <c r="I12" s="14" t="s">
        <v>639</v>
      </c>
      <c r="J12" s="14" t="s">
        <v>244</v>
      </c>
      <c r="K12" s="14" t="s">
        <v>337</v>
      </c>
      <c r="L12" s="14" t="s">
        <v>240</v>
      </c>
      <c r="M12" s="14" t="s">
        <v>7</v>
      </c>
      <c r="N12" s="14"/>
      <c r="O12" s="14"/>
      <c r="P12" s="14" t="s">
        <v>641</v>
      </c>
      <c r="Q12" s="14" t="s">
        <v>609</v>
      </c>
      <c r="R12" s="377" t="s">
        <v>186</v>
      </c>
      <c r="S12" s="377"/>
    </row>
    <row r="13" spans="1:19" ht="12.75">
      <c r="A13" s="92"/>
      <c r="B13" s="10"/>
      <c r="C13" s="15" t="s">
        <v>192</v>
      </c>
      <c r="D13" s="15"/>
      <c r="E13" s="15"/>
      <c r="F13" s="15"/>
      <c r="G13" s="15"/>
      <c r="H13" s="15" t="s">
        <v>13</v>
      </c>
      <c r="I13" s="15" t="s">
        <v>40</v>
      </c>
      <c r="J13" s="15" t="s">
        <v>40</v>
      </c>
      <c r="K13" s="15" t="s">
        <v>13</v>
      </c>
      <c r="L13" s="15" t="s">
        <v>15</v>
      </c>
      <c r="M13" s="15"/>
      <c r="N13" s="15"/>
      <c r="O13" s="15"/>
      <c r="P13" s="15" t="s">
        <v>10</v>
      </c>
      <c r="Q13" s="15" t="s">
        <v>10</v>
      </c>
      <c r="R13" s="352" t="s">
        <v>210</v>
      </c>
      <c r="S13" s="352"/>
    </row>
    <row r="14" spans="1:19" ht="15" customHeight="1" thickBot="1">
      <c r="A14" s="93"/>
      <c r="B14" s="18" t="s">
        <v>16</v>
      </c>
      <c r="C14" s="18" t="s">
        <v>17</v>
      </c>
      <c r="D14" s="18" t="s">
        <v>18</v>
      </c>
      <c r="E14" s="18" t="s">
        <v>19</v>
      </c>
      <c r="F14" s="18" t="s">
        <v>20</v>
      </c>
      <c r="G14" s="18" t="s">
        <v>21</v>
      </c>
      <c r="H14" s="18" t="s">
        <v>22</v>
      </c>
      <c r="I14" s="18" t="s">
        <v>23</v>
      </c>
      <c r="J14" s="18" t="s">
        <v>45</v>
      </c>
      <c r="K14" s="18" t="s">
        <v>46</v>
      </c>
      <c r="L14" s="18" t="s">
        <v>47</v>
      </c>
      <c r="M14" s="18" t="s">
        <v>57</v>
      </c>
      <c r="N14" s="18" t="s">
        <v>58</v>
      </c>
      <c r="O14" s="18" t="s">
        <v>59</v>
      </c>
      <c r="P14" s="18" t="s">
        <v>60</v>
      </c>
      <c r="Q14" s="18" t="s">
        <v>61</v>
      </c>
      <c r="R14" s="357" t="s">
        <v>199</v>
      </c>
      <c r="S14" s="357"/>
    </row>
    <row r="15" spans="1:12" ht="21" customHeight="1" thickTop="1">
      <c r="A15" s="21" t="s">
        <v>278</v>
      </c>
      <c r="B15" s="1" t="s">
        <v>383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2.75">
      <c r="A16" s="21"/>
      <c r="B16" s="1" t="s">
        <v>644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2.75">
      <c r="A17" s="21"/>
      <c r="B17" s="1" t="s">
        <v>643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21"/>
      <c r="B18" s="1" t="s">
        <v>642</v>
      </c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21"/>
      <c r="B19" s="1" t="s">
        <v>328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24" customHeight="1">
      <c r="A20" s="21" t="s">
        <v>106</v>
      </c>
      <c r="B20" s="1"/>
      <c r="C20" s="1"/>
      <c r="D20" s="1"/>
      <c r="E20" s="1"/>
      <c r="G20" s="1"/>
      <c r="H20" s="1"/>
      <c r="J20" s="16" t="s">
        <v>41</v>
      </c>
      <c r="L20" s="1"/>
    </row>
    <row r="21" spans="1:12" ht="24" customHeight="1">
      <c r="A21" s="21" t="s">
        <v>110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9" ht="18" customHeight="1">
      <c r="A22" s="116"/>
      <c r="B22" s="37" t="s">
        <v>279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124"/>
      <c r="N22" s="124"/>
      <c r="O22" s="124"/>
      <c r="P22" s="124"/>
      <c r="Q22" s="124"/>
      <c r="R22" s="124"/>
      <c r="S22" s="124"/>
    </row>
    <row r="23" spans="1:12" ht="19.5" customHeight="1">
      <c r="A23" s="21" t="s">
        <v>280</v>
      </c>
      <c r="B23" s="1" t="s">
        <v>27</v>
      </c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21"/>
      <c r="B24" s="1" t="s">
        <v>645</v>
      </c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24" customHeight="1">
      <c r="A25" s="21" t="s">
        <v>106</v>
      </c>
      <c r="B25" s="1"/>
      <c r="C25" s="1"/>
      <c r="D25" s="1"/>
      <c r="E25" s="1"/>
      <c r="G25" s="1"/>
      <c r="H25" s="1"/>
      <c r="J25" s="16" t="s">
        <v>41</v>
      </c>
      <c r="L25" s="1"/>
    </row>
    <row r="26" spans="1:12" ht="24" customHeight="1">
      <c r="A26" s="21" t="s">
        <v>110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9" ht="18" customHeight="1">
      <c r="A27" s="116"/>
      <c r="B27" s="37" t="s">
        <v>281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124"/>
      <c r="N27" s="124"/>
      <c r="O27" s="124"/>
      <c r="P27" s="124"/>
      <c r="Q27" s="124"/>
      <c r="R27" s="124"/>
      <c r="S27" s="124"/>
    </row>
    <row r="28" spans="1:12" ht="12.75">
      <c r="A28" s="2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</sheetData>
  <mergeCells count="14">
    <mergeCell ref="R13:S13"/>
    <mergeCell ref="R14:S14"/>
    <mergeCell ref="M10:O10"/>
    <mergeCell ref="R10:S10"/>
    <mergeCell ref="R11:S11"/>
    <mergeCell ref="R12:S12"/>
    <mergeCell ref="K11:L11"/>
    <mergeCell ref="F10:G10"/>
    <mergeCell ref="A3:S3"/>
    <mergeCell ref="A4:S4"/>
    <mergeCell ref="A6:S6"/>
    <mergeCell ref="A7:S7"/>
    <mergeCell ref="A8:S8"/>
    <mergeCell ref="K10:L10"/>
  </mergeCells>
  <printOptions/>
  <pageMargins left="0.5" right="0.25" top="1" bottom="0.25" header="0.5" footer="0.5"/>
  <pageSetup horizontalDpi="300" verticalDpi="300" orientation="landscape" paperSize="9" scale="95" r:id="rId1"/>
  <headerFooter alignWithMargins="0">
    <oddFooter>&amp;L&amp;"Tahoma,Regular"&amp;6&amp;F &amp;C&amp;"Tahoma,Regular"&amp;6&amp;A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Andrew Yule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Somenath</dc:creator>
  <cp:keywords/>
  <dc:description/>
  <cp:lastModifiedBy>AYCLCP</cp:lastModifiedBy>
  <cp:lastPrinted>2006-11-01T10:25:22Z</cp:lastPrinted>
  <dcterms:created xsi:type="dcterms:W3CDTF">1999-09-25T06:57:56Z</dcterms:created>
  <dcterms:modified xsi:type="dcterms:W3CDTF">2006-11-01T10:26:09Z</dcterms:modified>
  <cp:category/>
  <cp:version/>
  <cp:contentType/>
  <cp:contentStatus/>
</cp:coreProperties>
</file>